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7519b1b42f384b9b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60" windowHeight="7875" activeTab="3"/>
  </bookViews>
  <sheets>
    <sheet name="Bang can doi ke toan" sheetId="3" r:id="rId1"/>
    <sheet name="Bao cao KQKD" sheetId="4" r:id="rId2"/>
    <sheet name="Bao cao LLTT" sheetId="5" r:id="rId3"/>
    <sheet name="Thuyet minh BCTC " sheetId="2" r:id="rId4"/>
  </sheets>
  <definedNames>
    <definedName name="_xlnm.Print_Titles" localSheetId="3">'Thuyet minh BCTC '!$1:$4</definedName>
  </definedNames>
  <calcPr calcId="125725" fullCalcOnLoad="1"/>
</workbook>
</file>

<file path=xl/calcChain.xml><?xml version="1.0" encoding="utf-8"?>
<calcChain xmlns="http://schemas.openxmlformats.org/spreadsheetml/2006/main">
  <c r="G22" i="4"/>
  <c r="H279" i="2"/>
  <c r="H280"/>
  <c r="H281"/>
  <c r="H282"/>
  <c r="H283"/>
  <c r="H284"/>
  <c r="H287"/>
  <c r="H288"/>
  <c r="H289"/>
  <c r="H290"/>
  <c r="H291"/>
  <c r="H292"/>
  <c r="H278"/>
  <c r="E285"/>
  <c r="F285"/>
  <c r="G285"/>
  <c r="E286"/>
  <c r="E293"/>
  <c r="F286"/>
  <c r="F293"/>
  <c r="G286"/>
  <c r="G293"/>
  <c r="G11" i="4"/>
  <c r="G13"/>
  <c r="G19" s="1"/>
  <c r="G24" s="1"/>
  <c r="G27" s="1"/>
  <c r="G30" s="1"/>
  <c r="G143" i="2"/>
  <c r="F143"/>
  <c r="G174"/>
  <c r="F169"/>
  <c r="F170" s="1"/>
  <c r="F179" s="1"/>
  <c r="D168"/>
  <c r="G168"/>
  <c r="D175"/>
  <c r="D169"/>
  <c r="G169" s="1"/>
  <c r="G166"/>
  <c r="F228"/>
  <c r="G228"/>
  <c r="G209"/>
  <c r="F209"/>
  <c r="F251"/>
  <c r="F193"/>
  <c r="G175"/>
  <c r="H22" i="4"/>
  <c r="H11"/>
  <c r="H13"/>
  <c r="H19" s="1"/>
  <c r="H24" s="1"/>
  <c r="H27" s="1"/>
  <c r="H30" s="1"/>
  <c r="F34" i="5"/>
  <c r="F26"/>
  <c r="F17"/>
  <c r="F35"/>
  <c r="F38" s="1"/>
  <c r="D178" i="2"/>
  <c r="G191"/>
  <c r="F137"/>
  <c r="G137"/>
  <c r="F151"/>
  <c r="G151"/>
  <c r="F159"/>
  <c r="G159"/>
  <c r="G165"/>
  <c r="G178" s="1"/>
  <c r="E170"/>
  <c r="E179" s="1"/>
  <c r="G172"/>
  <c r="G173"/>
  <c r="D176"/>
  <c r="E176"/>
  <c r="F176"/>
  <c r="G176"/>
  <c r="E178"/>
  <c r="F178"/>
  <c r="G184"/>
  <c r="F188"/>
  <c r="F196"/>
  <c r="G196" s="1"/>
  <c r="G188"/>
  <c r="G190"/>
  <c r="G193"/>
  <c r="F195"/>
  <c r="G195"/>
  <c r="F202"/>
  <c r="G202"/>
  <c r="F216"/>
  <c r="G216"/>
  <c r="F222"/>
  <c r="G222"/>
  <c r="F235"/>
  <c r="G235"/>
  <c r="F243"/>
  <c r="G243"/>
  <c r="G251"/>
  <c r="F262"/>
  <c r="G262"/>
  <c r="F267"/>
  <c r="G267"/>
  <c r="F270"/>
  <c r="G270"/>
  <c r="F272"/>
  <c r="G272"/>
  <c r="C285"/>
  <c r="H285" s="1"/>
  <c r="D285"/>
  <c r="D286" s="1"/>
  <c r="D293" s="1"/>
  <c r="C303"/>
  <c r="D303"/>
  <c r="E303"/>
  <c r="F303"/>
  <c r="G303"/>
  <c r="H303"/>
  <c r="G309"/>
  <c r="F309"/>
  <c r="F312"/>
  <c r="F314"/>
  <c r="G312"/>
  <c r="G314"/>
  <c r="F320"/>
  <c r="G320"/>
  <c r="F327"/>
  <c r="G327"/>
  <c r="F335"/>
  <c r="G335"/>
  <c r="G345"/>
  <c r="G347"/>
  <c r="G349" s="1"/>
  <c r="F357"/>
  <c r="G357"/>
  <c r="F364"/>
  <c r="G364"/>
  <c r="F369"/>
  <c r="G369"/>
  <c r="F375"/>
  <c r="G375"/>
  <c r="E17" i="5"/>
  <c r="E35" s="1"/>
  <c r="E38" s="1"/>
  <c r="E26"/>
  <c r="E34"/>
  <c r="E11" i="4"/>
  <c r="F11"/>
  <c r="E13"/>
  <c r="F13"/>
  <c r="F19" s="1"/>
  <c r="F24" s="1"/>
  <c r="F27" s="1"/>
  <c r="F30" s="1"/>
  <c r="E19"/>
  <c r="E22"/>
  <c r="F22"/>
  <c r="E24"/>
  <c r="E27"/>
  <c r="E30" s="1"/>
  <c r="F345" i="2"/>
  <c r="F347" s="1"/>
  <c r="F349" s="1"/>
  <c r="E11" i="3"/>
  <c r="E10" s="1"/>
  <c r="F11"/>
  <c r="E14"/>
  <c r="F14"/>
  <c r="E17"/>
  <c r="F17"/>
  <c r="E24"/>
  <c r="F24"/>
  <c r="E27"/>
  <c r="F27"/>
  <c r="E33"/>
  <c r="F33"/>
  <c r="F32" s="1"/>
  <c r="E40"/>
  <c r="F40"/>
  <c r="E43"/>
  <c r="F43"/>
  <c r="F46"/>
  <c r="E50"/>
  <c r="F50"/>
  <c r="E53"/>
  <c r="F53"/>
  <c r="E58"/>
  <c r="F58"/>
  <c r="E66"/>
  <c r="E65" s="1"/>
  <c r="E106" s="1"/>
  <c r="F66"/>
  <c r="E78"/>
  <c r="F78"/>
  <c r="F65" s="1"/>
  <c r="F106" s="1"/>
  <c r="E89"/>
  <c r="F89"/>
  <c r="F88"/>
  <c r="E102"/>
  <c r="E88"/>
  <c r="F39"/>
  <c r="E39"/>
  <c r="E32" s="1"/>
  <c r="F10"/>
  <c r="F63" l="1"/>
  <c r="G106" s="1"/>
  <c r="E63"/>
  <c r="H106" s="1"/>
  <c r="C286" i="2"/>
  <c r="D170"/>
  <c r="H286" l="1"/>
  <c r="C293"/>
  <c r="H293" s="1"/>
  <c r="G170"/>
  <c r="G179" s="1"/>
  <c r="D179"/>
</calcChain>
</file>

<file path=xl/sharedStrings.xml><?xml version="1.0" encoding="utf-8"?>
<sst xmlns="http://schemas.openxmlformats.org/spreadsheetml/2006/main" count="848" uniqueCount="621">
  <si>
    <t>I</t>
  </si>
  <si>
    <t>II</t>
  </si>
  <si>
    <t>III</t>
  </si>
  <si>
    <t>IV</t>
  </si>
  <si>
    <t>V</t>
  </si>
  <si>
    <t>VND</t>
  </si>
  <si>
    <t>01</t>
  </si>
  <si>
    <t>03</t>
  </si>
  <si>
    <t>04</t>
  </si>
  <si>
    <t>05</t>
  </si>
  <si>
    <t>06</t>
  </si>
  <si>
    <t>07</t>
  </si>
  <si>
    <t>08</t>
  </si>
  <si>
    <t>09</t>
  </si>
  <si>
    <t>%</t>
  </si>
  <si>
    <t>VI</t>
  </si>
  <si>
    <t>25%</t>
  </si>
  <si>
    <t>*</t>
  </si>
  <si>
    <t>CÔNG TY CỔ PHẦN DỊCH VỤ HẠ TẦNG MẠNG</t>
  </si>
  <si>
    <t>BÁO CÁO TÀI CHÍNH</t>
  </si>
  <si>
    <t>BẢN THUYẾT MINH BÁO CÁO TÀI CHÍNH</t>
  </si>
  <si>
    <t xml:space="preserve">Lĩnh vực kinh doanh </t>
  </si>
  <si>
    <t>Công ty cổ phần.</t>
  </si>
  <si>
    <t>Tổng hợp nhiều lĩnh vực kinh doanh.</t>
  </si>
  <si>
    <t>Ngoài ra Công ty còn kinh doanh các lĩnh vực sau:</t>
  </si>
  <si>
    <t xml:space="preserve">   -Dịch vụ khoa học kỹ thuật trong lĩnh vực điện tử, tin học.</t>
  </si>
  <si>
    <t>Kỳ kế toán, đơn vị tiền tệ sử dụng trong kế toán</t>
  </si>
  <si>
    <t>Kỳ kế toán năm (bắt đầu ngày 01/01 kết thúc vào ngày 31/12) hàng năm.</t>
  </si>
  <si>
    <t>Đơn vị tiền tệ sử dụng trong kế toán: Việt Nam đồng.</t>
  </si>
  <si>
    <t xml:space="preserve">Đặc điểm hoạt động của doanh nghiệp </t>
  </si>
  <si>
    <t>Hình thức sở hữu vốn</t>
  </si>
  <si>
    <t>20/03/2006 của Bộ Tài Chính.</t>
  </si>
  <si>
    <t>Hình thức kế toán áp dụng: Kế toán máy.</t>
  </si>
  <si>
    <t>Nguyên tắc ghi nhận các khoản tiền và các khoản tương đương tiền:</t>
  </si>
  <si>
    <t>Nguyên tắc ghi nhận hàng tồn kho:</t>
  </si>
  <si>
    <t xml:space="preserve">Nguyên tắc ghi nhận hàng tồn kho: hàng tồn kho được ghi nhận theo giá gốc </t>
  </si>
  <si>
    <t>Phương pháp hạch toán hàng tồn kho: Kê khai thường xuyên.</t>
  </si>
  <si>
    <t>Phương pháp lập dự phòng giảm giá hàng tồn kho</t>
  </si>
  <si>
    <t>Nguyên tắc ghi nhận TSCĐ (hữu hình, vô hình, thuê tài chính);</t>
  </si>
  <si>
    <t>Phương pháp khấu hao TSCĐ (hữu hình, vô hình, thuê tài chính).</t>
  </si>
  <si>
    <t xml:space="preserve"> Nhóm tài sản cố định                                                                             Thời gian sử dụng (Năm)</t>
  </si>
  <si>
    <t xml:space="preserve"> Nhà cửa, vật kiến trúc                                                                                              7</t>
  </si>
  <si>
    <t xml:space="preserve">  -Nguyên tắc ghi nhận bất động sản đầu tư;</t>
  </si>
  <si>
    <t xml:space="preserve">  -Phương pháp khấu hao bất động sản đầu tư.</t>
  </si>
  <si>
    <t xml:space="preserve">  -Các khoản đầu tư ngắn hạn dài hạn khác: Các khoản đầu tư chứng khoán ngắn hạn.</t>
  </si>
  <si>
    <t xml:space="preserve">  -Phương pháp lập dự phòng giảm giá đầu tư ngắn hạn, dài hạn.</t>
  </si>
  <si>
    <t xml:space="preserve"> -Tỷ lệ vốn hoá được sử dụng để xác định chi phí đi vay được vốn hoá trong kỳ;</t>
  </si>
  <si>
    <t xml:space="preserve"> -Chi phí trả trước;</t>
  </si>
  <si>
    <t xml:space="preserve"> -Chi phí khác;</t>
  </si>
  <si>
    <t xml:space="preserve"> -Phương pháp phân bổ chi phí trả trước;</t>
  </si>
  <si>
    <t xml:space="preserve"> -Phương pháp và thời gian phân bổ lợi thế thương mại;</t>
  </si>
  <si>
    <t xml:space="preserve"> -Nguyên tắc ghi nhận vốn đầu tư của chủ sở hữu, thặng dư vốn cổ phần, vốn khác của chủ sở hữu.</t>
  </si>
  <si>
    <t xml:space="preserve"> -Nguyên tắc ghi nhận chênh lệch đánh giá lại tài sản.</t>
  </si>
  <si>
    <t xml:space="preserve"> -Nguyên tắc ghi nhận chênh lệch tỷ giá.</t>
  </si>
  <si>
    <t xml:space="preserve"> -Nguyên tắc ghi nhận lợi nhuận chưa phân phối,</t>
  </si>
  <si>
    <t xml:space="preserve"> -Doanh thu bán hàng:</t>
  </si>
  <si>
    <t xml:space="preserve"> -Doanh thu cung cấp dịch vụ</t>
  </si>
  <si>
    <t xml:space="preserve"> -Doanh thu hợp đồng xây dựng.</t>
  </si>
  <si>
    <t>Nguyên tắc và phương pháp ghi nhận chi phí tài chính.</t>
  </si>
  <si>
    <t xml:space="preserve"> *Thuế thu nhập hiện hành</t>
  </si>
  <si>
    <t xml:space="preserve"> *Thuế thu nhập hoãn lại:</t>
  </si>
  <si>
    <t>Các nghiệp vụ dự phòng rủi ro hối đoái</t>
  </si>
  <si>
    <t>Các nguyên tắc và phương pháp kế toán khác.</t>
  </si>
  <si>
    <t xml:space="preserve">Ngành nghề kinh doanh </t>
  </si>
  <si>
    <t xml:space="preserve">   -Cho thuê cơ sở hạ tầng viễn thông</t>
  </si>
  <si>
    <t xml:space="preserve">   -Xây dựng các công trình dân dụng, công nghiệp, giao thông, thuỷ lợi, công trình cơ sở hạ tầng.</t>
  </si>
  <si>
    <t xml:space="preserve">   -Đại lý mua, đại lý bán, ký gửi hàng hoá.</t>
  </si>
  <si>
    <t>Đặc điểm hoạt động của doanh nghiệp trong năm tài chính có ảnh hưởng đến BCTC</t>
  </si>
  <si>
    <t>Chuẩn mực và chế độ kế toán áp dụng</t>
  </si>
  <si>
    <t xml:space="preserve">Chế độ kế toán áp dụng: Chế độ kế toán doanh nghiệp ban hành theo Quyết định 15/2006/QĐ-BTC ngày </t>
  </si>
  <si>
    <t>Các chính sách kế toán áp dụng</t>
  </si>
  <si>
    <t>Phương pháp tính giá trị hàng tồn kho cuối kỳ: Bình quân gia quyền.</t>
  </si>
  <si>
    <t>Theo nguyên giá trong bảng cân đối kế toán phản ánh theo 3 chỉ tiêu: Nguyên giá, hao mòn luỹ kế, giá trị còn lại.</t>
  </si>
  <si>
    <t>Thời gian sử dụng hữu ích ước tính của các tài sản cố định cụ thể như sau:</t>
  </si>
  <si>
    <t xml:space="preserve">   -Mua bán, lắp đặt và sửa chữa bảo dưỡng thiết bị viễn thông, công nghệ thông tin và các thiết bị chống sét.</t>
  </si>
  <si>
    <t xml:space="preserve">   -Xây dựng cấc công trình viễn thông và cột ăng ten.</t>
  </si>
  <si>
    <t xml:space="preserve">   -Dịch vụ kỹ thuật đo chất lượng thiết bị mạng và chất  lượng dịch vụ viễn thông tin học.</t>
  </si>
  <si>
    <t>Nguyên tắc ghi nhận và vốn hoá các khoản chi phí đi vay:</t>
  </si>
  <si>
    <t>Tất cả các chi phí lãi vay khác được ghi nhận vào Báo cáo Kết quả hoạt động kinh doanh khi phát sinh thực tế.</t>
  </si>
  <si>
    <t>Nguyên tắc ghi nhận và vốn hoá các khoản chi phí khác:</t>
  </si>
  <si>
    <t>Nguyên tắc ghi nhận chi phí phải trả.</t>
  </si>
  <si>
    <t>Nguyên tắc và phương pháp ghi nhận các khoản dự phòng phải trả.</t>
  </si>
  <si>
    <t>Nguyên tắc ghi nhận vốn chủ sở hữu:</t>
  </si>
  <si>
    <t>Nguyên tắc và phương pháp ghi nhận doanh thu:</t>
  </si>
  <si>
    <t>Doanh thu bán hàng và cung cấp dịch vụ được ghi nhận khi kết quả giao dịch hàng hoá, dịch vụ được xác định một cách đáng</t>
  </si>
  <si>
    <t>Doanh thu cho thuê tài sản trong năm là số tiền cho thuê tài sản được xác định tương ứng với thời gian trong kỳ kế toán theo</t>
  </si>
  <si>
    <t>nguyên tắc làm tròn tháng.</t>
  </si>
  <si>
    <t xml:space="preserve"> -Doanh thu hoặt động tài chính: gồm tiền lãi gửi ngân hàng và các khoản tiền gửi có kỳ hạn được ghi nhận trên cơ sở dồn tích</t>
  </si>
  <si>
    <t xml:space="preserve">được xác định trên số dư các tài khoản tiền gửi ngân hàng, tiền gửi có kỳ hạn và lãi suất áp dụng cho từng thời kỳ của các </t>
  </si>
  <si>
    <t>Ngân hàng. Lãi từ các khoản đầu tư được ghi nhận khi Công ty có quyền nhận khoản lãi.</t>
  </si>
  <si>
    <t>nghiệp hoãn lại.</t>
  </si>
  <si>
    <t xml:space="preserve">Nguyên tắc và phương pháp ghi nhận chi phí thuế thu nhập doanh nghiệp hiện hành, chi phí thuế thu nhập doanh </t>
  </si>
  <si>
    <t>Thuế thu nhập phải nộp cho năm hiện hành và các năm trước được xác định bằng số tiền dự kiến được thu hồi hoặc phải nộp</t>
  </si>
  <si>
    <t>Thuế thu nhập hoãn lại được xác định cho các khoản chênh lệch tạm thời tại ngày kết thúc năm tài chính giữa cơ sở tính thuế</t>
  </si>
  <si>
    <t>thu nhập của các tài sản và nợ phải trả và giá trị ghi sổ của chúng có mục đích báo cáo tài chính.</t>
  </si>
  <si>
    <t xml:space="preserve">Tài sản thuế thu nhập hoãn lại được ghi nhận cho tất các khoản chênh lệch tạm thời được khấu trừ, giá trị của khấu trừ chuyển </t>
  </si>
  <si>
    <t>sang các năm sau của các khoản lỗ tính thuế và các khoản ưu đãi thuế chưa sử dụng khi chắc chắn trong tương lai sẽ có lợi</t>
  </si>
  <si>
    <t>nhuận tính thuế để sử dụng những chênh lệch tạm thời được khấu trừ.</t>
  </si>
  <si>
    <t>Thông tin bổ sung cho các khoản mục trình bày trong Bảng cân đối kế toán</t>
  </si>
  <si>
    <t>Tiền và các khoản tương đương tiền</t>
  </si>
  <si>
    <t>Tại ngày</t>
  </si>
  <si>
    <t>Tiền mặt</t>
  </si>
  <si>
    <t>Tiền gửi Ngân hàng</t>
  </si>
  <si>
    <t>Các khoản tương đương tiền</t>
  </si>
  <si>
    <t>Cộng</t>
  </si>
  <si>
    <t xml:space="preserve">           Cộng</t>
  </si>
  <si>
    <t xml:space="preserve">   -Dịch vụ giá trị gia  tăng trên mạng viễn thông (dịch vụ truy cập dữ liệu, dịch vụ xử lý  số liệu và thông tin trên mạng, dịch vụ </t>
  </si>
  <si>
    <t xml:space="preserve">    trao đổi dữ liệu điện tử);</t>
  </si>
  <si>
    <t>Tuyên bố về việc tuân thủ Chuẩn mực kế toán và Chế độ kế toán: Báo cáo Tài Chính được lập và trình bày phù hợp với các</t>
  </si>
  <si>
    <t>chuẩn mực và chế độ kế toán Việt Nam.</t>
  </si>
  <si>
    <t>Các khoản tiền bao gồm tiền mặt tại quỹ, tiền gửi ngân hàng, tương đương tiền có thính thanh khoán cáo, Phù hợp với chuẩn</t>
  </si>
  <si>
    <t>mực kế toán số 24 “ Báo cáo lưu chuyển tiền tệ”. Phương pháp chuyển đổi các đồng tiền khác ra đồng tiền sử dụng trong</t>
  </si>
  <si>
    <t>kế toán.</t>
  </si>
  <si>
    <t>Nguyên giá tài sản cố định hữu hình do các nhà thầu xây dựng bao gồm giá trị công trình hoàn thành bàn giao, các chi phí liên</t>
  </si>
  <si>
    <t>quan trực tiếp (nếu có).</t>
  </si>
  <si>
    <t>Nguyên giá tài sản cố định hữu hình do tự làm, tự xây dựng bao gồm chi phí xây dựng, chi phí sản xuất thực tế phát sinh cộng</t>
  </si>
  <si>
    <t>chi phí lắp đặt và chạy thử khác (nếu có).</t>
  </si>
  <si>
    <t>Tài sản cố định được khấu hao theo phương pháp đường thẳng dựa trên thời gian hữu dụng ước tính, Phù hợp với Thông tư</t>
  </si>
  <si>
    <t>203/2009/TT-BTC của Bộ Tài chính về chế độ quản lý, sử dụng và trích khấu hao tài sản cố định.</t>
  </si>
  <si>
    <t xml:space="preserve">  -Các khoản đầu tư vào công ty con, công ty liên kết, vốn góp vào cơ sở kinh doanh đồng kiểm soát.</t>
  </si>
  <si>
    <t>Nguyên tắc ghi nhận khấu hao TSCĐ và Bất động sản đầu tư:</t>
  </si>
  <si>
    <t>Nguyên tắc ghi nhận khấu  và hao bất động sản đầu tư:</t>
  </si>
  <si>
    <t>Nguyên tắc ghi nhận các khoản đầu tư tài chính:</t>
  </si>
  <si>
    <t>Các khoản phải thu khác</t>
  </si>
  <si>
    <t>Phải thu tiền điện, xăng dầu các trạm</t>
  </si>
  <si>
    <t>Vật tư thu hồi các trạm</t>
  </si>
  <si>
    <t>Phải thu khác</t>
  </si>
  <si>
    <t>Hàng tồn kho</t>
  </si>
  <si>
    <t>Nguyên liệu, vật liệu</t>
  </si>
  <si>
    <t>Chi phí sản xuất kinh doanh dở dang</t>
  </si>
  <si>
    <t>Hàng hóa</t>
  </si>
  <si>
    <t>Tăng giảm tài sản cố định hữu hình</t>
  </si>
  <si>
    <t>Nguyên giá TSCĐ hữu hình</t>
  </si>
  <si>
    <t>Số dư đầu năm</t>
  </si>
  <si>
    <t xml:space="preserve"> - Mua sắm mới</t>
  </si>
  <si>
    <t xml:space="preserve"> - XDCB hoàn thành</t>
  </si>
  <si>
    <t xml:space="preserve"> - Thanh lý, nhượng bán</t>
  </si>
  <si>
    <t>Số dư cuối kỳ</t>
  </si>
  <si>
    <t xml:space="preserve">Giá trị hao mòn lũy kế </t>
  </si>
  <si>
    <t xml:space="preserve"> - Trích khấu hao</t>
  </si>
  <si>
    <t>Giá trị còn lại của TSCĐ hữu hình</t>
  </si>
  <si>
    <t>Khoản mục</t>
  </si>
  <si>
    <t>Nhà cửa, vật kiến trúc</t>
  </si>
  <si>
    <t>Phương tiện vận tải</t>
  </si>
  <si>
    <t>Thiết bị dụng cụ quản lý</t>
  </si>
  <si>
    <t>Tổng cộng</t>
  </si>
  <si>
    <t>Tăng giảm tài sản cố định vô hình</t>
  </si>
  <si>
    <t>Quyền sử dụng đất</t>
  </si>
  <si>
    <t>Quyền phát hành</t>
  </si>
  <si>
    <t>Phần mềm kế toán</t>
  </si>
  <si>
    <t>Nguyên giá TSCĐ vô hình</t>
  </si>
  <si>
    <t>Giá trị còn lại của TSCĐ vô hình</t>
  </si>
  <si>
    <t>Chi phí xây dựng cơ bản dở dang</t>
  </si>
  <si>
    <t>Chi phí các trạm BTS</t>
  </si>
  <si>
    <t>Chi phí trả trước dài hạn</t>
  </si>
  <si>
    <t>Chi phí cho giai đoạn triển khai không đủ tiêu chuẩn ghi nhận TSCĐ</t>
  </si>
  <si>
    <t>Chi phí trả trước khác</t>
  </si>
  <si>
    <t>Tài sản thuế thu nhập hoãn lại</t>
  </si>
  <si>
    <t>Tài sản thuế thu nhập hoãn lại phát sinh từ tài khoản trích trước chi phí</t>
  </si>
  <si>
    <t>Vay và nợ ngắn hạn</t>
  </si>
  <si>
    <t>Vay ngắn hạn</t>
  </si>
  <si>
    <t>Nợ dài hạn đến hạn trả</t>
  </si>
  <si>
    <t>Thuế giá trị gia tăng</t>
  </si>
  <si>
    <t>Thuế thu nhập doanh nghiệp</t>
  </si>
  <si>
    <t>Thuế thu nhập cá nhân</t>
  </si>
  <si>
    <t>Thuế và các khoản phải nộp Nhà nước</t>
  </si>
  <si>
    <t>Chi phí phải trả</t>
  </si>
  <si>
    <t>Chi phí lãi vay phải trả</t>
  </si>
  <si>
    <t>Chi phí thuê mặt bằng</t>
  </si>
  <si>
    <t>Các khoản phải trả, phải nộp ngắn hạn khác</t>
  </si>
  <si>
    <t>Bảo hiểm xã hội</t>
  </si>
  <si>
    <t>Bảo hiểm y tế</t>
  </si>
  <si>
    <t>Bảo hiểm thất nghiệp</t>
  </si>
  <si>
    <t>Các khoản phải trả, phải nộp khác</t>
  </si>
  <si>
    <t>Vay và nợ dài hạn</t>
  </si>
  <si>
    <t>A-Vay dài hạn</t>
  </si>
  <si>
    <t>Vay Ngân hàng</t>
  </si>
  <si>
    <t>Vay đối tượng khác</t>
  </si>
  <si>
    <t>B-Nợ dài hạn</t>
  </si>
  <si>
    <t>Vốn chủ sở hữu</t>
  </si>
  <si>
    <t>A-Bảng biến động của vốn chủ sở hữu</t>
  </si>
  <si>
    <t>Nội dung</t>
  </si>
  <si>
    <t xml:space="preserve">Lãi trong năm </t>
  </si>
  <si>
    <t>Chia cổ tức</t>
  </si>
  <si>
    <t>Chia các quỹ</t>
  </si>
  <si>
    <t>Thù lao HĐQT</t>
  </si>
  <si>
    <t>Giảm khác</t>
  </si>
  <si>
    <t>Lãi trong kỳ</t>
  </si>
  <si>
    <t>Vốn đầu tư của Chủ sở hữu</t>
  </si>
  <si>
    <t>Quỹ dự phòng tài chính</t>
  </si>
  <si>
    <t>Quỹ đầu tư phát triển</t>
  </si>
  <si>
    <t>Lợi nhuận chưa phân phối</t>
  </si>
  <si>
    <t>B-Chi tiết đầu tư của Chủ sở hữu</t>
  </si>
  <si>
    <t>Cty Tài chính Bưu điện</t>
  </si>
  <si>
    <t>Cty TNHH Thiên Việt</t>
  </si>
  <si>
    <t>Cty CP VT Bưu điện</t>
  </si>
  <si>
    <t>Các cổ đông khác</t>
  </si>
  <si>
    <t>Theo CNĐKKD</t>
  </si>
  <si>
    <t>Vốn đã góp</t>
  </si>
  <si>
    <t>Thông tin bổ sung cho các mục trình bày trong Báo cáo kết quả hoạt động kinh doanh</t>
  </si>
  <si>
    <t>Doanh thu bán hàng và cung cấp dịch vụ</t>
  </si>
  <si>
    <t>Tổng doanh thu</t>
  </si>
  <si>
    <t>Doanh thu cho thuê các trạm BTS, Inbuilding</t>
  </si>
  <si>
    <t>Các khoản giảm trừ doanh thu</t>
  </si>
  <si>
    <t>Hàng bán bị trả lại</t>
  </si>
  <si>
    <t>Doanh thu thuần</t>
  </si>
  <si>
    <t>Giá vốn hàng bán</t>
  </si>
  <si>
    <t>Giá vốn cho thuê các trạm BTS, Inbuilding</t>
  </si>
  <si>
    <t>Giá vốn bán hàng hóa</t>
  </si>
  <si>
    <t>Doanh thu hoạt động tài chính</t>
  </si>
  <si>
    <t>Lãi cho vay, tiền gửi</t>
  </si>
  <si>
    <t>Cổ tức, lợi nhuận được chia</t>
  </si>
  <si>
    <t>Chênh lệch lãi tỷ giá phát sinh trong kỳ</t>
  </si>
  <si>
    <t>Chi phí lãi vay</t>
  </si>
  <si>
    <t>Lỗ do thanh lý các khoản đầu tư ngắn hạn</t>
  </si>
  <si>
    <t>Lỗ chênh lệch tỷ giá đã thực hiện</t>
  </si>
  <si>
    <t>Chi phí tài chính khác</t>
  </si>
  <si>
    <t>Chi phí thuế thu nhập doanh nghiệp hiện hành</t>
  </si>
  <si>
    <t>Tổng lợi nhuận kế toán trước thuế</t>
  </si>
  <si>
    <t>Điều chỉnh các khoản tăng (giảm) lợi nhuận</t>
  </si>
  <si>
    <t>Các khoản chênh lệch vĩnh viễn</t>
  </si>
  <si>
    <t>Thu nhập từ hoạt động không thuộc diện nộp thuế TNDN</t>
  </si>
  <si>
    <t>Các khoản chênh lệch tạm thời</t>
  </si>
  <si>
    <t>Tăng (giảm) giá vốn hàng bán trích trước</t>
  </si>
  <si>
    <t>Thu nhập chịu thuế ước tính trong năm</t>
  </si>
  <si>
    <t>Thuế suất</t>
  </si>
  <si>
    <t>Thuế TNDN ước tính trong năm</t>
  </si>
  <si>
    <t>Chi phí thuế TNDN năm hiện hành ước tính</t>
  </si>
  <si>
    <t>Thông tin với các bên liên quan</t>
  </si>
  <si>
    <t>Các khoản phải thu</t>
  </si>
  <si>
    <t>Ký quỹ bảo lãnh tại Cty Tài chính Bưu điện</t>
  </si>
  <si>
    <t>Phải thu của Cty TNHH Thiên Việt</t>
  </si>
  <si>
    <t>Các khoản phải trả</t>
  </si>
  <si>
    <t>Mua hàng</t>
  </si>
  <si>
    <t>Lãi vay Cty Tài chính Bưu điện</t>
  </si>
  <si>
    <t>Thu nhập của Ban giám đốc và thù lao HĐQT</t>
  </si>
  <si>
    <t>Thu nhập của Ban giám đốc</t>
  </si>
  <si>
    <t xml:space="preserve">  Người lập biểu</t>
  </si>
  <si>
    <t xml:space="preserve">    (Ký, họ tên)</t>
  </si>
  <si>
    <t xml:space="preserve">      (Ký, họ tên)</t>
  </si>
  <si>
    <t xml:space="preserve">             Tổng giám đốc</t>
  </si>
  <si>
    <t xml:space="preserve">         (Ký, họ tên, đóng dấu)</t>
  </si>
  <si>
    <t xml:space="preserve">               Vũ Hữu Thỉnh</t>
  </si>
  <si>
    <t>Chi phí tài chính</t>
  </si>
  <si>
    <t xml:space="preserve">Nguyên giá của tài sản cố định hữu hình bao gồm giá mua và toàn bộ các chi phí liên quan khác liên quan trực tiếp đến việc </t>
  </si>
  <si>
    <t>đưa tài sản cố định vào trạng thái sẵn sàng sử dụng.</t>
  </si>
  <si>
    <t xml:space="preserve">sản cần một thời gian tương đối dài để hoàn thành đưa vào sử dụng hoặc kinh doanh được cộng vào nguyên giá tài sản cho </t>
  </si>
  <si>
    <t xml:space="preserve">đến khi tài sản đó được đưa vào sử dụng hoặc kinh doanh. Các khoản thu nhập phát sinh từ việc đầu tư tạm thời các khoản </t>
  </si>
  <si>
    <t>vay được ghi giảm nguyên giá tài sản có liên quan.</t>
  </si>
  <si>
    <t xml:space="preserve">Nguyên tắc ghi nhận chi phí đi vay: Chi phí đi vay liên quan trực tiếp đến việc mua, đầu tư xây dựng hoặc sản xuất những tài </t>
  </si>
  <si>
    <t xml:space="preserve">tin cậy và công ty có khả năng thu được các lợi ích kinh tế từ giao dịch này. Doanh thu bán hàng và cung cấp dịch vụ được </t>
  </si>
  <si>
    <t>ghi nhận khi đã có sự giao hàng và chuyển quyền sở hữu cho người mua hoặc dịch vụ đã được thực hiện cho khách hàng.</t>
  </si>
  <si>
    <t xml:space="preserve">có nghĩa vụ nộp thuế thu nhập doanh nghiệp với thuế suất 25% lợi nhuận thu được từ tất cả các hoạt động kinh doanh. </t>
  </si>
  <si>
    <t>Đào Kim Oanh</t>
  </si>
  <si>
    <t>Vũ Đức Trường</t>
  </si>
  <si>
    <t xml:space="preserve">               Mẫu số B 09 - DN                  </t>
  </si>
  <si>
    <t>02</t>
  </si>
  <si>
    <t xml:space="preserve">  Kế toán trưởng</t>
  </si>
  <si>
    <t>Mẫu số: B 01 - DN</t>
  </si>
  <si>
    <t>BẢNG CÂN ĐỐI KẾ TOÁN</t>
  </si>
  <si>
    <t>Đơn vị tính: VND</t>
  </si>
  <si>
    <t>Chỉ tiêu</t>
  </si>
  <si>
    <t>Mã chỉ tiêu</t>
  </si>
  <si>
    <t>Thuyết minh</t>
  </si>
  <si>
    <t>Số cuối kỳ</t>
  </si>
  <si>
    <t>Số đầu năm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</si>
  <si>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</si>
  <si>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</si>
  <si>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</si>
  <si>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</si>
  <si>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</si>
  <si>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</si>
  <si>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</si>
  <si>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V.01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</si>
  <si>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</si>
  <si>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</si>
  <si>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</si>
  <si>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</si>
  <si>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</si>
  <si>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</si>
  <si>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V.02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</si>
  <si>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</si>
  <si>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</si>
  <si>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</si>
  <si>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</si>
  <si>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</si>
  <si>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</si>
  <si>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</si>
  <si>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</si>
  <si>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</si>
  <si>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</si>
  <si>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</si>
  <si>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</si>
  <si>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</si>
  <si>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</si>
  <si>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V.03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</si>
  <si>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</si>
  <si>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</si>
  <si>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</si>
  <si>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</si>
  <si>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</si>
  <si>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</si>
  <si>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V.04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</si>
  <si>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</si>
  <si>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</si>
  <si>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</si>
  <si>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</si>
  <si>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</si>
  <si>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</si>
  <si>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</si>
  <si>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</si>
  <si>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</si>
  <si>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</si>
  <si>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</si>
  <si>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</si>
  <si>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</si>
  <si>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</si>
  <si>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</si>
  <si>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</si>
  <si>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</si>
  <si>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</si>
  <si>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</si>
  <si>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</si>
  <si>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</si>
  <si>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</si>
  <si>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</si>
  <si>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</si>
  <si>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</si>
  <si>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</si>
  <si>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</si>
  <si>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</si>
  <si>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</si>
  <si>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</si>
  <si>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>V.05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</si>
  <si>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</si>
  <si>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</si>
  <si>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</si>
  <si>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</si>
  <si>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</si>
  <si>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</si>
  <si>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</si>
  <si>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</si>
  <si>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</si>
  <si>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</si>
  <si>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</si>
  <si>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</si>
  <si>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</si>
  <si>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</si>
  <si>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V.07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</si>
  <si>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</si>
  <si>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</si>
  <si>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</si>
  <si>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</si>
  <si>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</si>
  <si>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</si>
  <si>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</si>
  <si>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</si>
  <si>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</si>
  <si>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</si>
  <si>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</si>
  <si>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</si>
  <si>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</si>
  <si>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</si>
  <si>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</si>
  <si>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</si>
  <si>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</si>
  <si>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</si>
  <si>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V.08</t>
  </si>
  <si>
    <t>2. Tài sản thuế thu nhập hoàn lại</t>
  </si>
  <si>
    <t>262</t>
  </si>
  <si>
    <t>V.09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</si>
  <si>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</si>
  <si>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</si>
  <si>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</si>
  <si>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</si>
  <si>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</si>
  <si>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</si>
  <si>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</si>
  <si>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</si>
  <si>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</si>
  <si>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</si>
  <si>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</si>
  <si>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</si>
  <si>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</si>
  <si>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V.10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</si>
  <si>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</si>
  <si>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</si>
  <si>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</si>
  <si>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</si>
  <si>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</si>
  <si>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</si>
  <si>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V.11</t>
  </si>
  <si>
    <t>5. Phải trả người lao động</t>
  </si>
  <si>
    <t>315</t>
  </si>
  <si>
    <t>6. Chi phí phải trả</t>
  </si>
  <si>
    <t>316</t>
  </si>
  <si>
    <t>V.12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</si>
  <si>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</si>
  <si>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</si>
  <si>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</si>
  <si>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</si>
  <si>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</si>
  <si>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</si>
  <si>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V.13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</si>
  <si>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</si>
  <si>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</si>
  <si>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</si>
  <si>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</si>
  <si>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</si>
  <si>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</si>
  <si>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</si>
  <si>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</si>
  <si>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</si>
  <si>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</si>
  <si>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</si>
  <si>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</si>
  <si>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</si>
  <si>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</si>
  <si>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V.14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</si>
  <si>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</si>
  <si>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</si>
  <si>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</si>
  <si>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</si>
  <si>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</si>
  <si>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</si>
  <si>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</si>
  <si>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</si>
  <si>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</si>
  <si>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</si>
  <si>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</si>
  <si>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</si>
  <si>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V.15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</si>
  <si>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</si>
  <si>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</si>
  <si>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</si>
  <si>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</si>
  <si>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</si>
  <si>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</si>
  <si>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</si>
  <si>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</si>
  <si>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</si>
  <si>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</si>
  <si>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</si>
  <si>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</si>
  <si>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</si>
  <si>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</si>
  <si>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</si>
  <si>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</si>
  <si>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</si>
  <si>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</si>
  <si>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</si>
  <si>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</si>
  <si>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</si>
  <si>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</si>
  <si>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</si>
  <si>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</si>
  <si>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</si>
  <si>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</si>
  <si>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</si>
  <si>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</si>
  <si>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</si>
  <si>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</si>
  <si>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</si>
  <si>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</si>
  <si>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</si>
  <si>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</si>
  <si>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</si>
  <si>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</si>
  <si>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</si>
  <si>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</si>
  <si>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2. Vật tư, hàng hóa nhận giữ hộ, nhận gia công</t>
  </si>
  <si>
    <t>3. Hàng hóa nhận bán hộ, nhận ký gửi, ký cược</t>
  </si>
  <si>
    <t>4. Nợ khó đòi đã xử lý</t>
  </si>
  <si>
    <t>5. Ngoại tệ các loại</t>
  </si>
  <si>
    <t>6. Dự toán chi sự nghiệp, dự án</t>
  </si>
  <si>
    <t xml:space="preserve">                   Người lập biểu</t>
  </si>
  <si>
    <t>Kế toán trưởng</t>
  </si>
  <si>
    <t xml:space="preserve">                  Tổng giám đốc</t>
  </si>
  <si>
    <t xml:space="preserve">                     (Ký, họ tên)</t>
  </si>
  <si>
    <t xml:space="preserve">              (Ký, họ tên, đóng dấu)</t>
  </si>
  <si>
    <t xml:space="preserve">                   Đào Kim Oanh</t>
  </si>
  <si>
    <t xml:space="preserve">                     Vũ Hữu Thỉnh</t>
  </si>
  <si>
    <t>Mẫu số: B 02 - DN</t>
  </si>
  <si>
    <t xml:space="preserve"> BÁO CÁO KẾT QUẢ KINH DOANH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</si>
  <si>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</si>
  <si>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</si>
  <si>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</si>
  <si>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</si>
  <si>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</si>
  <si>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VI.16</t>
  </si>
  <si>
    <t>2. Các khoản giảm trừ doanh thu</t>
  </si>
  <si>
    <t>3. Doanh thu thuần về bán hàng và cung cấp dịch vụ (10 = 01 - 02)</t>
  </si>
  <si>
    <t>10</t>
  </si>
  <si>
    <t>4. Giá vốn hàng bán</t>
  </si>
  <si>
    <t>11</t>
  </si>
  <si>
    <t>VI.17</t>
  </si>
  <si>
    <t>5. Lợi nhuận gộp về bán hàng và cung cấp dịch vụ(20=10-11)</t>
  </si>
  <si>
    <t>20</t>
  </si>
  <si>
    <t>6. Doanh thu hoạt động tài chính</t>
  </si>
  <si>
    <t>21</t>
  </si>
  <si>
    <t>VI.19</t>
  </si>
  <si>
    <t>7. Chi phí tài chính</t>
  </si>
  <si>
    <t>22</t>
  </si>
  <si>
    <t xml:space="preserve">  - Trong đó: Chi phí lãi vay</t>
  </si>
  <si>
    <t>23</t>
  </si>
  <si>
    <t>8. Chi phí bán hàng</t>
  </si>
  <si>
    <t>24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</si>
  <si>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</si>
  <si>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</si>
  <si>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</si>
  <si>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</si>
  <si>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</si>
  <si>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</si>
  <si>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12. Chi phí khác</t>
  </si>
  <si>
    <t>32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</si>
  <si>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</si>
  <si>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</si>
  <si>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</si>
  <si>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</si>
  <si>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thuế(50=30+40)</t>
  </si>
  <si>
    <t>50</t>
  </si>
  <si>
    <t>16. Chi phí thuế TNDN hiện hành</t>
  </si>
  <si>
    <t>51</t>
  </si>
  <si>
    <t>VI.20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</si>
  <si>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</si>
  <si>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</si>
  <si>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</si>
  <si>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</si>
  <si>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</si>
  <si>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</si>
  <si>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</si>
  <si>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</si>
  <si>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</si>
  <si>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</si>
  <si>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 xml:space="preserve">                                         Người lập biểu</t>
  </si>
  <si>
    <t xml:space="preserve">               Tổng giám đốc</t>
  </si>
  <si>
    <t xml:space="preserve">                                           (Ký, họ tên)</t>
  </si>
  <si>
    <t xml:space="preserve">          (Ký, họ tên, đóng dấu)</t>
  </si>
  <si>
    <t xml:space="preserve">                                        Đào Kim Oanh</t>
  </si>
  <si>
    <t xml:space="preserve">                Vũ Hữu Thỉnh</t>
  </si>
  <si>
    <t>Mẫu số: B 03 - DN</t>
  </si>
  <si>
    <t xml:space="preserve"> BÁO CÁO LƯU CHUYỂN TIỀN TỆ </t>
  </si>
  <si>
    <t>Theo phương pháp trực tiếp</t>
  </si>
  <si>
    <t>Lũy kế từ đầu năm đến cuối quý này (Năm nay)</t>
  </si>
  <si>
    <t>Lũy kế từ đầu năm đến cuối quý này 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</si>
  <si>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</si>
  <si>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</si>
  <si>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</si>
  <si>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</si>
  <si>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</si>
  <si>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</si>
  <si>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</si>
  <si>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</si>
  <si>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</si>
  <si>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</si>
  <si>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</si>
  <si>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</si>
  <si>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</si>
  <si>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</si>
  <si>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</si>
  <si>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</si>
  <si>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</si>
  <si>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</si>
  <si>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</si>
  <si>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</si>
  <si>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</si>
  <si>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</si>
  <si>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</si>
  <si>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</si>
  <si>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</si>
  <si>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</si>
  <si>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</si>
  <si>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</si>
  <si>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</si>
  <si>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</si>
  <si>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</si>
  <si>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</si>
  <si>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</si>
  <si>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</si>
  <si>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</si>
  <si>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</si>
  <si>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 xml:space="preserve">                               Tổng giám đốc</t>
  </si>
  <si>
    <t xml:space="preserve">                            (Ký, họ tên, đóng dấu)</t>
  </si>
  <si>
    <t xml:space="preserve">                                  Vũ Hữu Thỉnh</t>
  </si>
  <si>
    <t>Doanh thu bán hàng hóa, dịch vụ</t>
  </si>
  <si>
    <t>Địa chỉ: Tầng 9, Nhà D, KS Thể thao, Nhân Chính, Thanh Xuân, HN</t>
  </si>
  <si>
    <t xml:space="preserve"> Phương tiện vận tải:                                                                                             5  - 7</t>
  </si>
  <si>
    <t xml:space="preserve"> Thiết bị, dụng cụ quản lý                                                                                       3  - 5</t>
  </si>
  <si>
    <t xml:space="preserve">Tên </t>
  </si>
  <si>
    <t>Tại ngày 01/01/2012</t>
  </si>
  <si>
    <t xml:space="preserve">Phải trả cổ tức </t>
  </si>
  <si>
    <t>Chi phí thuê bảo vệ</t>
  </si>
  <si>
    <t>Thù lao của Hội đồng quản trị, Ban kiểm soát</t>
  </si>
  <si>
    <t>Ưu đãi thuế theo quy định</t>
  </si>
  <si>
    <t xml:space="preserve">Tuy nhiên theo hướng dẫn tại thông tư số 140/2012/TT-BTC ngày 21 tháng 8 năm 2012 Công ty được giảm 30% số thuế thu </t>
  </si>
  <si>
    <t>nhập doanh nghiệp phải nộp năm 2012 áp dụng đối với doanh nghiệp nhỏ và vừa.</t>
  </si>
  <si>
    <t>01/01/2013</t>
  </si>
  <si>
    <t>Tại ngày 01/01/2013</t>
  </si>
  <si>
    <t>Tại ngày 31/12/2012</t>
  </si>
  <si>
    <t>Đầu tư dài hạn khác</t>
  </si>
  <si>
    <t>Đầu tư vào Công ty con</t>
  </si>
  <si>
    <t>Đầu tư vào Công ty liên kết, liên doanh</t>
  </si>
  <si>
    <t>Tài sản dài hạn khác</t>
  </si>
  <si>
    <t>Ký quỹ, ký cược dài hạn</t>
  </si>
  <si>
    <t>cho cơ quan thuế, dựa trên các mức thuế suất và các luật thuế có hiệu lực đến ngày kết thúc kỳ kế toán. Năm 2012, Công ty</t>
  </si>
  <si>
    <t xml:space="preserve">        CÔNG TY CỔ PHẦN DỊCH VỤ HẠ TẦNG MẠNG</t>
  </si>
  <si>
    <t xml:space="preserve">           Địa chỉ: Tầng 9, Nhà D, KS Thể thao, Nhân Chính,Thanh Xuân, HN</t>
  </si>
  <si>
    <t xml:space="preserve"> - Giảm khác</t>
  </si>
  <si>
    <t>Cho vay ngắn hạn</t>
  </si>
  <si>
    <t>Đầu tư ngắn hạn</t>
  </si>
  <si>
    <t>Tầng 9, Nhà D, KS Thể thao, Nhân Chính, Thanh Xuân, Hà Nội</t>
  </si>
  <si>
    <t>Quý IV năm 2013</t>
  </si>
  <si>
    <t>Tại ngày 31 tháng 12 năm 2013</t>
  </si>
  <si>
    <t>Quý IV năm 2012</t>
  </si>
  <si>
    <t xml:space="preserve"> Tại ngày 31/12/2013</t>
  </si>
  <si>
    <t>Tại ngày 31/12/2013</t>
  </si>
  <si>
    <t>Cổ phiếu quỹ</t>
  </si>
  <si>
    <t xml:space="preserve">Tăng vốn trong năm </t>
  </si>
  <si>
    <t>Tăng vốn trong kỳ</t>
  </si>
  <si>
    <t>Hà Nội, ngày 20 tháng 1 năm 2014</t>
  </si>
  <si>
    <t xml:space="preserve">             Hà Nội, ngày 20 tháng 1 năm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</si>
</sst>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2" formatCode="_(* #,##0_);_(* \(#,##0\);_(* &quot;-&quot;??_);_(@_)"/>
  </numFmts>
  <fonts count="19">
    <font>
      <sz val="14"/>
      <color theme="1"/>
      <name val=".VnTime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4"/>
      <color theme="1"/>
      <name val=".VnTim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3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172" fontId="11" fillId="0" borderId="0" xfId="1" applyNumberFormat="1" applyFont="1"/>
    <xf numFmtId="172" fontId="11" fillId="0" borderId="0" xfId="1" applyNumberFormat="1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/>
    <xf numFmtId="0" fontId="14" fillId="0" borderId="0" xfId="0" applyFont="1"/>
    <xf numFmtId="172" fontId="14" fillId="0" borderId="0" xfId="1" applyNumberFormat="1" applyFont="1"/>
    <xf numFmtId="172" fontId="14" fillId="0" borderId="0" xfId="1" applyNumberFormat="1" applyFont="1" applyFill="1"/>
    <xf numFmtId="0" fontId="13" fillId="2" borderId="0" xfId="0" quotePrefix="1" applyFont="1" applyFill="1" applyAlignment="1">
      <alignment horizontal="center"/>
    </xf>
    <xf numFmtId="172" fontId="1" fillId="0" borderId="0" xfId="1" applyNumberFormat="1" applyFont="1" applyAlignment="1">
      <alignment horizontal="right"/>
    </xf>
    <xf numFmtId="172" fontId="13" fillId="0" borderId="0" xfId="1" applyNumberFormat="1" applyFont="1" applyAlignment="1">
      <alignment horizontal="right"/>
    </xf>
    <xf numFmtId="172" fontId="13" fillId="0" borderId="0" xfId="1" quotePrefix="1" applyNumberFormat="1" applyFont="1" applyFill="1" applyAlignment="1">
      <alignment horizontal="right"/>
    </xf>
    <xf numFmtId="172" fontId="13" fillId="0" borderId="1" xfId="1" applyNumberFormat="1" applyFont="1" applyBorder="1" applyAlignment="1">
      <alignment horizontal="right"/>
    </xf>
    <xf numFmtId="172" fontId="13" fillId="0" borderId="1" xfId="1" applyNumberFormat="1" applyFont="1" applyFill="1" applyBorder="1" applyAlignment="1">
      <alignment horizontal="right"/>
    </xf>
    <xf numFmtId="0" fontId="2" fillId="0" borderId="0" xfId="0" applyFont="1"/>
    <xf numFmtId="0" fontId="13" fillId="0" borderId="0" xfId="0" applyFont="1"/>
    <xf numFmtId="172" fontId="13" fillId="0" borderId="2" xfId="1" applyNumberFormat="1" applyFont="1" applyBorder="1"/>
    <xf numFmtId="172" fontId="13" fillId="0" borderId="2" xfId="1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37" fontId="14" fillId="0" borderId="5" xfId="0" applyNumberFormat="1" applyFont="1" applyBorder="1"/>
    <xf numFmtId="37" fontId="14" fillId="0" borderId="6" xfId="0" applyNumberFormat="1" applyFont="1" applyBorder="1"/>
    <xf numFmtId="37" fontId="14" fillId="0" borderId="7" xfId="0" applyNumberFormat="1" applyFont="1" applyBorder="1"/>
    <xf numFmtId="37" fontId="14" fillId="0" borderId="8" xfId="0" applyNumberFormat="1" applyFont="1" applyBorder="1"/>
    <xf numFmtId="0" fontId="13" fillId="0" borderId="0" xfId="0" applyFont="1" applyBorder="1" applyAlignment="1">
      <alignment horizontal="center"/>
    </xf>
    <xf numFmtId="0" fontId="14" fillId="0" borderId="7" xfId="0" applyFont="1" applyBorder="1"/>
    <xf numFmtId="37" fontId="14" fillId="0" borderId="9" xfId="0" applyNumberFormat="1" applyFont="1" applyBorder="1"/>
    <xf numFmtId="37" fontId="14" fillId="0" borderId="10" xfId="0" applyNumberFormat="1" applyFont="1" applyBorder="1"/>
    <xf numFmtId="0" fontId="13" fillId="2" borderId="0" xfId="0" applyFont="1" applyFill="1" applyAlignment="1">
      <alignment horizontal="center"/>
    </xf>
    <xf numFmtId="0" fontId="3" fillId="0" borderId="0" xfId="0" applyFont="1"/>
    <xf numFmtId="172" fontId="15" fillId="0" borderId="0" xfId="1" applyNumberFormat="1" applyFont="1"/>
    <xf numFmtId="172" fontId="14" fillId="0" borderId="0" xfId="0" applyNumberFormat="1" applyFont="1"/>
    <xf numFmtId="172" fontId="13" fillId="0" borderId="0" xfId="1" applyNumberFormat="1" applyFont="1" applyBorder="1"/>
    <xf numFmtId="0" fontId="13" fillId="0" borderId="3" xfId="0" applyFont="1" applyBorder="1" applyAlignment="1">
      <alignment horizontal="center" wrapText="1"/>
    </xf>
    <xf numFmtId="0" fontId="1" fillId="0" borderId="11" xfId="0" applyFont="1" applyBorder="1"/>
    <xf numFmtId="0" fontId="14" fillId="0" borderId="12" xfId="0" applyFont="1" applyBorder="1" applyAlignment="1"/>
    <xf numFmtId="172" fontId="13" fillId="0" borderId="10" xfId="1" applyNumberFormat="1" applyFont="1" applyBorder="1"/>
    <xf numFmtId="0" fontId="2" fillId="0" borderId="13" xfId="0" applyFont="1" applyBorder="1"/>
    <xf numFmtId="0" fontId="14" fillId="0" borderId="8" xfId="0" applyFont="1" applyBorder="1" applyAlignment="1"/>
    <xf numFmtId="172" fontId="14" fillId="0" borderId="7" xfId="1" applyNumberFormat="1" applyFont="1" applyBorder="1"/>
    <xf numFmtId="0" fontId="13" fillId="0" borderId="8" xfId="0" applyFont="1" applyBorder="1" applyAlignment="1"/>
    <xf numFmtId="0" fontId="1" fillId="0" borderId="13" xfId="0" applyFont="1" applyBorder="1"/>
    <xf numFmtId="172" fontId="13" fillId="0" borderId="7" xfId="1" applyNumberFormat="1" applyFont="1" applyBorder="1"/>
    <xf numFmtId="172" fontId="2" fillId="0" borderId="7" xfId="1" applyNumberFormat="1" applyFont="1" applyBorder="1"/>
    <xf numFmtId="0" fontId="1" fillId="0" borderId="14" xfId="0" applyFont="1" applyBorder="1"/>
    <xf numFmtId="0" fontId="14" fillId="0" borderId="15" xfId="0" applyFont="1" applyBorder="1"/>
    <xf numFmtId="172" fontId="13" fillId="0" borderId="16" xfId="1" applyNumberFormat="1" applyFont="1" applyBorder="1"/>
    <xf numFmtId="0" fontId="2" fillId="0" borderId="17" xfId="0" applyFont="1" applyBorder="1"/>
    <xf numFmtId="0" fontId="14" fillId="0" borderId="17" xfId="0" applyFont="1" applyBorder="1"/>
    <xf numFmtId="172" fontId="14" fillId="0" borderId="18" xfId="1" applyNumberFormat="1" applyFont="1" applyBorder="1"/>
    <xf numFmtId="172" fontId="14" fillId="0" borderId="17" xfId="1" applyNumberFormat="1" applyFont="1" applyBorder="1"/>
    <xf numFmtId="172" fontId="14" fillId="0" borderId="11" xfId="1" applyNumberFormat="1" applyFont="1" applyBorder="1"/>
    <xf numFmtId="43" fontId="14" fillId="0" borderId="17" xfId="1" applyNumberFormat="1" applyFont="1" applyBorder="1"/>
    <xf numFmtId="0" fontId="2" fillId="0" borderId="7" xfId="0" applyFont="1" applyBorder="1"/>
    <xf numFmtId="172" fontId="14" fillId="0" borderId="19" xfId="1" applyNumberFormat="1" applyFont="1" applyBorder="1"/>
    <xf numFmtId="172" fontId="14" fillId="0" borderId="13" xfId="1" applyNumberFormat="1" applyFont="1" applyBorder="1"/>
    <xf numFmtId="43" fontId="14" fillId="0" borderId="7" xfId="1" applyNumberFormat="1" applyFont="1" applyBorder="1"/>
    <xf numFmtId="0" fontId="2" fillId="0" borderId="16" xfId="0" applyFont="1" applyBorder="1"/>
    <xf numFmtId="0" fontId="14" fillId="0" borderId="16" xfId="0" applyFont="1" applyBorder="1"/>
    <xf numFmtId="172" fontId="14" fillId="0" borderId="20" xfId="1" applyNumberFormat="1" applyFont="1" applyBorder="1"/>
    <xf numFmtId="43" fontId="14" fillId="0" borderId="16" xfId="1" applyNumberFormat="1" applyFont="1" applyBorder="1"/>
    <xf numFmtId="172" fontId="14" fillId="0" borderId="14" xfId="1" applyNumberFormat="1" applyFont="1" applyBorder="1"/>
    <xf numFmtId="172" fontId="14" fillId="0" borderId="16" xfId="1" applyNumberFormat="1" applyFont="1" applyBorder="1"/>
    <xf numFmtId="172" fontId="13" fillId="0" borderId="21" xfId="1" applyNumberFormat="1" applyFont="1" applyBorder="1"/>
    <xf numFmtId="172" fontId="13" fillId="0" borderId="3" xfId="1" applyNumberFormat="1" applyFont="1" applyBorder="1"/>
    <xf numFmtId="172" fontId="13" fillId="0" borderId="22" xfId="1" applyNumberFormat="1" applyFont="1" applyBorder="1"/>
    <xf numFmtId="172" fontId="13" fillId="0" borderId="0" xfId="1" applyNumberFormat="1" applyFont="1"/>
    <xf numFmtId="172" fontId="2" fillId="0" borderId="0" xfId="1" applyNumberFormat="1" applyFont="1" applyBorder="1"/>
    <xf numFmtId="172" fontId="13" fillId="0" borderId="0" xfId="1" applyNumberFormat="1" applyFont="1" applyFill="1"/>
    <xf numFmtId="172" fontId="14" fillId="0" borderId="1" xfId="1" applyNumberFormat="1" applyFont="1" applyBorder="1"/>
    <xf numFmtId="172" fontId="14" fillId="0" borderId="1" xfId="1" applyNumberFormat="1" applyFont="1" applyFill="1" applyBorder="1"/>
    <xf numFmtId="43" fontId="14" fillId="0" borderId="0" xfId="1" quotePrefix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172" fontId="1" fillId="0" borderId="0" xfId="1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37" fontId="14" fillId="0" borderId="0" xfId="0" applyNumberFormat="1" applyFont="1"/>
    <xf numFmtId="0" fontId="4" fillId="0" borderId="0" xfId="0" applyFont="1" applyFill="1"/>
    <xf numFmtId="0" fontId="1" fillId="0" borderId="0" xfId="0" applyFont="1" applyFill="1"/>
    <xf numFmtId="172" fontId="1" fillId="0" borderId="0" xfId="1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72" fontId="1" fillId="0" borderId="0" xfId="1" applyNumberFormat="1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172" fontId="1" fillId="0" borderId="23" xfId="1" applyNumberFormat="1" applyFont="1" applyBorder="1"/>
    <xf numFmtId="172" fontId="1" fillId="0" borderId="24" xfId="1" applyNumberFormat="1" applyFont="1" applyBorder="1"/>
    <xf numFmtId="0" fontId="4" fillId="0" borderId="0" xfId="0" applyFont="1"/>
    <xf numFmtId="0" fontId="1" fillId="0" borderId="25" xfId="0" applyFont="1" applyBorder="1" applyAlignment="1">
      <alignment horizontal="center"/>
    </xf>
    <xf numFmtId="172" fontId="1" fillId="0" borderId="25" xfId="1" applyNumberFormat="1" applyFont="1" applyBorder="1"/>
    <xf numFmtId="172" fontId="1" fillId="0" borderId="26" xfId="1" applyNumberFormat="1" applyFont="1" applyBorder="1"/>
    <xf numFmtId="0" fontId="2" fillId="0" borderId="25" xfId="0" applyFont="1" applyBorder="1" applyAlignment="1">
      <alignment horizontal="center"/>
    </xf>
    <xf numFmtId="172" fontId="2" fillId="0" borderId="25" xfId="1" applyNumberFormat="1" applyFont="1" applyBorder="1"/>
    <xf numFmtId="172" fontId="2" fillId="0" borderId="26" xfId="1" applyNumberFormat="1" applyFont="1" applyBorder="1"/>
    <xf numFmtId="43" fontId="4" fillId="0" borderId="0" xfId="0" applyNumberFormat="1" applyFont="1"/>
    <xf numFmtId="172" fontId="4" fillId="0" borderId="0" xfId="0" applyNumberFormat="1" applyFont="1"/>
    <xf numFmtId="0" fontId="2" fillId="0" borderId="27" xfId="0" applyFont="1" applyBorder="1" applyAlignment="1">
      <alignment horizontal="center"/>
    </xf>
    <xf numFmtId="172" fontId="2" fillId="0" borderId="27" xfId="1" applyNumberFormat="1" applyFont="1" applyBorder="1"/>
    <xf numFmtId="172" fontId="2" fillId="0" borderId="28" xfId="1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72" fontId="4" fillId="0" borderId="0" xfId="1" applyNumberFormat="1" applyFont="1"/>
    <xf numFmtId="172" fontId="1" fillId="0" borderId="0" xfId="1" applyNumberFormat="1" applyFont="1" applyFill="1" applyAlignment="1"/>
    <xf numFmtId="0" fontId="2" fillId="0" borderId="25" xfId="0" applyFont="1" applyBorder="1"/>
    <xf numFmtId="0" fontId="1" fillId="0" borderId="25" xfId="0" applyFont="1" applyBorder="1"/>
    <xf numFmtId="0" fontId="7" fillId="0" borderId="25" xfId="0" applyFont="1" applyBorder="1" applyAlignment="1">
      <alignment horizontal="center"/>
    </xf>
    <xf numFmtId="172" fontId="7" fillId="0" borderId="25" xfId="1" applyNumberFormat="1" applyFont="1" applyBorder="1"/>
    <xf numFmtId="172" fontId="2" fillId="0" borderId="0" xfId="1" applyNumberFormat="1" applyFont="1"/>
    <xf numFmtId="9" fontId="4" fillId="0" borderId="0" xfId="1" applyNumberFormat="1" applyFont="1"/>
    <xf numFmtId="4" fontId="4" fillId="0" borderId="0" xfId="0" applyNumberFormat="1" applyFont="1"/>
    <xf numFmtId="172" fontId="8" fillId="0" borderId="0" xfId="1" applyNumberFormat="1" applyFont="1" applyAlignment="1"/>
    <xf numFmtId="172" fontId="1" fillId="0" borderId="3" xfId="1" applyNumberFormat="1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172" fontId="16" fillId="0" borderId="0" xfId="1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2" fontId="16" fillId="0" borderId="0" xfId="1" applyNumberFormat="1" applyFont="1" applyBorder="1" applyAlignment="1"/>
    <xf numFmtId="0" fontId="1" fillId="0" borderId="29" xfId="0" applyFont="1" applyBorder="1"/>
    <xf numFmtId="0" fontId="2" fillId="0" borderId="30" xfId="0" applyFont="1" applyBorder="1"/>
    <xf numFmtId="0" fontId="1" fillId="0" borderId="30" xfId="0" applyFont="1" applyBorder="1"/>
    <xf numFmtId="0" fontId="4" fillId="0" borderId="3" xfId="0" applyFont="1" applyBorder="1"/>
    <xf numFmtId="0" fontId="1" fillId="0" borderId="3" xfId="0" applyFont="1" applyBorder="1"/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/>
    <xf numFmtId="0" fontId="2" fillId="0" borderId="3" xfId="0" applyFont="1" applyBorder="1"/>
    <xf numFmtId="0" fontId="2" fillId="0" borderId="22" xfId="0" applyFont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30" xfId="0" applyFont="1" applyBorder="1" applyAlignment="1">
      <alignment horizontal="center"/>
    </xf>
    <xf numFmtId="0" fontId="4" fillId="0" borderId="0" xfId="0" applyFont="1" applyAlignment="1"/>
    <xf numFmtId="172" fontId="1" fillId="0" borderId="0" xfId="1" applyNumberFormat="1" applyFont="1" applyFill="1" applyBorder="1" applyAlignment="1">
      <alignment horizontal="right"/>
    </xf>
    <xf numFmtId="14" fontId="13" fillId="0" borderId="0" xfId="1" applyNumberFormat="1" applyFont="1" applyAlignment="1">
      <alignment horizontal="right"/>
    </xf>
    <xf numFmtId="0" fontId="13" fillId="0" borderId="3" xfId="0" applyFont="1" applyBorder="1" applyAlignment="1">
      <alignment horizontal="center"/>
    </xf>
    <xf numFmtId="172" fontId="11" fillId="0" borderId="0" xfId="0" applyNumberFormat="1" applyFont="1"/>
    <xf numFmtId="172" fontId="13" fillId="0" borderId="3" xfId="1" applyNumberFormat="1" applyFont="1" applyBorder="1" applyAlignment="1">
      <alignment horizontal="center"/>
    </xf>
    <xf numFmtId="10" fontId="4" fillId="0" borderId="0" xfId="1" applyNumberFormat="1" applyFont="1"/>
    <xf numFmtId="0" fontId="13" fillId="0" borderId="0" xfId="0" applyFont="1" applyAlignment="1">
      <alignment horizontal="center"/>
    </xf>
    <xf numFmtId="172" fontId="16" fillId="0" borderId="0" xfId="1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2" fontId="16" fillId="0" borderId="0" xfId="1" applyNumberFormat="1" applyFont="1" applyBorder="1" applyAlignment="1">
      <alignment horizontal="right"/>
    </xf>
    <xf numFmtId="172" fontId="2" fillId="2" borderId="25" xfId="1" applyNumberFormat="1" applyFont="1" applyFill="1" applyBorder="1"/>
    <xf numFmtId="172" fontId="1" fillId="2" borderId="25" xfId="1" applyNumberFormat="1" applyFont="1" applyFill="1" applyBorder="1"/>
    <xf numFmtId="172" fontId="7" fillId="2" borderId="25" xfId="1" applyNumberFormat="1" applyFont="1" applyFill="1" applyBorder="1"/>
    <xf numFmtId="172" fontId="13" fillId="2" borderId="2" xfId="1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7" fontId="14" fillId="0" borderId="16" xfId="0" applyNumberFormat="1" applyFont="1" applyBorder="1"/>
    <xf numFmtId="37" fontId="14" fillId="0" borderId="15" xfId="0" applyNumberFormat="1" applyFont="1" applyBorder="1"/>
    <xf numFmtId="9" fontId="13" fillId="0" borderId="3" xfId="2" applyFont="1" applyBorder="1" applyAlignment="1">
      <alignment horizontal="center" vertical="center" wrapText="1"/>
    </xf>
    <xf numFmtId="172" fontId="13" fillId="0" borderId="17" xfId="1" applyNumberFormat="1" applyFont="1" applyFill="1" applyBorder="1" applyAlignment="1"/>
    <xf numFmtId="172" fontId="13" fillId="0" borderId="7" xfId="1" applyNumberFormat="1" applyFont="1" applyFill="1" applyBorder="1" applyAlignment="1"/>
    <xf numFmtId="0" fontId="14" fillId="0" borderId="32" xfId="0" applyFont="1" applyBorder="1" applyAlignment="1"/>
    <xf numFmtId="172" fontId="13" fillId="0" borderId="17" xfId="1" applyNumberFormat="1" applyFont="1" applyBorder="1"/>
    <xf numFmtId="172" fontId="13" fillId="0" borderId="9" xfId="1" applyNumberFormat="1" applyFont="1" applyFill="1" applyBorder="1" applyAlignment="1"/>
    <xf numFmtId="172" fontId="13" fillId="0" borderId="16" xfId="1" applyNumberFormat="1" applyFont="1" applyFill="1" applyBorder="1" applyAlignment="1"/>
    <xf numFmtId="172" fontId="1" fillId="0" borderId="0" xfId="1" applyNumberFormat="1" applyFont="1" applyAlignment="1">
      <alignment horizontal="right"/>
    </xf>
    <xf numFmtId="172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172" fontId="16" fillId="0" borderId="0" xfId="1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72" fontId="13" fillId="0" borderId="21" xfId="1" applyNumberFormat="1" applyFont="1" applyFill="1" applyBorder="1" applyAlignment="1">
      <alignment horizontal="center"/>
    </xf>
    <xf numFmtId="172" fontId="13" fillId="0" borderId="4" xfId="1" quotePrefix="1" applyNumberFormat="1" applyFont="1" applyFill="1" applyBorder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209550</xdr:rowOff>
    </xdr:to>
    <xdr:pic>
      <xdr:nvPicPr>
        <xdr:cNvPr id="3646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190500</xdr:rowOff>
    </xdr:to>
    <xdr:pic>
      <xdr:nvPicPr>
        <xdr:cNvPr id="7011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85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790575</xdr:colOff>
      <xdr:row>4</xdr:row>
      <xdr:rowOff>190500</xdr:rowOff>
    </xdr:to>
    <xdr:pic>
      <xdr:nvPicPr>
        <xdr:cNvPr id="7012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190500</xdr:rowOff>
    </xdr:to>
    <xdr:pic>
      <xdr:nvPicPr>
        <xdr:cNvPr id="7013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85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790575</xdr:colOff>
      <xdr:row>4</xdr:row>
      <xdr:rowOff>190500</xdr:rowOff>
    </xdr:to>
    <xdr:pic>
      <xdr:nvPicPr>
        <xdr:cNvPr id="7014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57150</xdr:colOff>
      <xdr:row>3</xdr:row>
      <xdr:rowOff>209550</xdr:rowOff>
    </xdr:to>
    <xdr:pic>
      <xdr:nvPicPr>
        <xdr:cNvPr id="7287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8286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3</xdr:row>
      <xdr:rowOff>209550</xdr:rowOff>
    </xdr:to>
    <xdr:pic>
      <xdr:nvPicPr>
        <xdr:cNvPr id="7288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90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790575</xdr:colOff>
      <xdr:row>3</xdr:row>
      <xdr:rowOff>209550</xdr:rowOff>
    </xdr:to>
    <xdr:pic>
      <xdr:nvPicPr>
        <xdr:cNvPr id="1605" name="Picture 1" descr="nisco 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790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opLeftCell="A88" zoomScale="110" zoomScaleNormal="110" workbookViewId="0">
      <selection activeCell="E116" sqref="E116:F116"/>
    </sheetView>
  </sheetViews>
  <sheetFormatPr defaultRowHeight="20.100000000000001" customHeight="1"/>
  <cols>
    <col min="1" max="1" width="8.296875" style="95" customWidth="1"/>
    <col min="2" max="2" width="26" style="95" customWidth="1"/>
    <col min="3" max="3" width="7" style="112" customWidth="1"/>
    <col min="4" max="4" width="6" style="95" customWidth="1"/>
    <col min="5" max="5" width="13.8984375" style="113" customWidth="1"/>
    <col min="6" max="6" width="15.5" style="113" customWidth="1"/>
    <col min="7" max="7" width="13" style="95" customWidth="1"/>
    <col min="8" max="8" width="15.19921875" style="95" customWidth="1"/>
    <col min="9" max="16384" width="8.796875" style="95"/>
  </cols>
  <sheetData>
    <row r="1" spans="1:6" s="85" customFormat="1" ht="20.100000000000001" customHeight="1">
      <c r="B1" s="185" t="s">
        <v>18</v>
      </c>
      <c r="C1" s="185"/>
      <c r="D1" s="133"/>
      <c r="E1" s="133"/>
      <c r="F1" s="162" t="s">
        <v>19</v>
      </c>
    </row>
    <row r="2" spans="1:6" s="85" customFormat="1" ht="20.100000000000001" customHeight="1">
      <c r="B2" s="89" t="s">
        <v>585</v>
      </c>
      <c r="C2" s="89"/>
      <c r="D2" s="133"/>
      <c r="E2" s="133"/>
      <c r="F2" s="162" t="s">
        <v>611</v>
      </c>
    </row>
    <row r="3" spans="1:6" s="85" customFormat="1" ht="20.100000000000001" customHeight="1">
      <c r="B3" s="185"/>
      <c r="C3" s="185"/>
      <c r="D3" s="86"/>
      <c r="E3" s="87"/>
      <c r="F3" s="87"/>
    </row>
    <row r="4" spans="1:6" s="85" customFormat="1" ht="20.100000000000001" customHeight="1">
      <c r="A4" s="149"/>
      <c r="B4" s="125"/>
      <c r="C4" s="132"/>
      <c r="D4" s="131"/>
      <c r="E4" s="131"/>
      <c r="F4" s="150" t="s">
        <v>258</v>
      </c>
    </row>
    <row r="5" spans="1:6" s="85" customFormat="1" ht="24" customHeight="1">
      <c r="B5" s="190" t="s">
        <v>259</v>
      </c>
      <c r="C5" s="190"/>
      <c r="D5" s="190"/>
      <c r="E5" s="190"/>
      <c r="F5" s="190"/>
    </row>
    <row r="6" spans="1:6" s="85" customFormat="1" ht="20.100000000000001" customHeight="1">
      <c r="B6" s="191" t="s">
        <v>612</v>
      </c>
      <c r="C6" s="191"/>
      <c r="D6" s="191"/>
      <c r="E6" s="191"/>
      <c r="F6" s="191"/>
    </row>
    <row r="7" spans="1:6" s="85" customFormat="1" ht="20.100000000000001" customHeight="1">
      <c r="B7" s="86"/>
      <c r="C7" s="88"/>
      <c r="D7" s="86"/>
      <c r="E7" s="87"/>
      <c r="F7" s="90" t="s">
        <v>260</v>
      </c>
    </row>
    <row r="8" spans="1:6" s="85" customFormat="1" ht="30">
      <c r="A8" s="186" t="s">
        <v>261</v>
      </c>
      <c r="B8" s="187"/>
      <c r="C8" s="91" t="s">
        <v>262</v>
      </c>
      <c r="D8" s="91" t="s">
        <v>263</v>
      </c>
      <c r="E8" s="91" t="s">
        <v>264</v>
      </c>
      <c r="F8" s="91" t="s">
        <v>265</v>
      </c>
    </row>
    <row r="9" spans="1:6" ht="20.100000000000001" customHeight="1">
      <c r="A9" s="188" t="s">
        <v>266</v>
      </c>
      <c r="B9" s="189"/>
      <c r="C9" s="92"/>
      <c r="D9" s="92"/>
      <c r="E9" s="93">
        <v>0</v>
      </c>
      <c r="F9" s="94">
        <v>0</v>
      </c>
    </row>
    <row r="10" spans="1:6" ht="20.100000000000001" customHeight="1">
      <c r="A10" s="141" t="s">
        <v>267</v>
      </c>
      <c r="B10" s="141"/>
      <c r="C10" s="139" t="s">
        <v>268</v>
      </c>
      <c r="D10" s="96"/>
      <c r="E10" s="97">
        <f>E11+E14+E17+E24+E27</f>
        <v>19467707375</v>
      </c>
      <c r="F10" s="98">
        <f>F11+F14+F17+F24+F27</f>
        <v>17708360637</v>
      </c>
    </row>
    <row r="11" spans="1:6" ht="20.100000000000001" customHeight="1">
      <c r="A11" s="145" t="s">
        <v>269</v>
      </c>
      <c r="B11" s="141"/>
      <c r="C11" s="139" t="s">
        <v>270</v>
      </c>
      <c r="D11" s="96"/>
      <c r="E11" s="97">
        <f>E12+E13</f>
        <v>6540224719</v>
      </c>
      <c r="F11" s="98">
        <f>F12+F13</f>
        <v>2013513875</v>
      </c>
    </row>
    <row r="12" spans="1:6" ht="20.100000000000001" customHeight="1">
      <c r="A12" s="148" t="s">
        <v>271</v>
      </c>
      <c r="B12" s="143"/>
      <c r="C12" s="140" t="s">
        <v>272</v>
      </c>
      <c r="D12" s="99" t="s">
        <v>273</v>
      </c>
      <c r="E12" s="100">
        <v>2473685830</v>
      </c>
      <c r="F12" s="101">
        <v>2013513875</v>
      </c>
    </row>
    <row r="13" spans="1:6" ht="20.100000000000001" customHeight="1">
      <c r="A13" s="142" t="s">
        <v>274</v>
      </c>
      <c r="B13" s="146"/>
      <c r="C13" s="140" t="s">
        <v>275</v>
      </c>
      <c r="D13" s="99"/>
      <c r="E13" s="100">
        <v>4066538889</v>
      </c>
      <c r="F13" s="101"/>
    </row>
    <row r="14" spans="1:6" ht="20.100000000000001" customHeight="1">
      <c r="A14" s="138" t="s">
        <v>276</v>
      </c>
      <c r="B14" s="138"/>
      <c r="C14" s="139" t="s">
        <v>277</v>
      </c>
      <c r="D14" s="96"/>
      <c r="E14" s="97">
        <f>E15+E16</f>
        <v>0</v>
      </c>
      <c r="F14" s="98">
        <f>F15+F16</f>
        <v>0</v>
      </c>
    </row>
    <row r="15" spans="1:6" ht="20.100000000000001" customHeight="1">
      <c r="A15" s="147" t="s">
        <v>278</v>
      </c>
      <c r="B15" s="147"/>
      <c r="C15" s="140" t="s">
        <v>279</v>
      </c>
      <c r="D15" s="99" t="s">
        <v>280</v>
      </c>
      <c r="E15" s="100"/>
      <c r="F15" s="101"/>
    </row>
    <row r="16" spans="1:6" ht="20.100000000000001" customHeight="1">
      <c r="A16" s="147" t="s">
        <v>281</v>
      </c>
      <c r="B16" s="147"/>
      <c r="C16" s="140" t="s">
        <v>282</v>
      </c>
      <c r="D16" s="99"/>
      <c r="E16" s="100">
        <v>0</v>
      </c>
      <c r="F16" s="101">
        <v>0</v>
      </c>
    </row>
    <row r="17" spans="1:8" ht="20.100000000000001" customHeight="1">
      <c r="A17" s="138" t="s">
        <v>283</v>
      </c>
      <c r="B17" s="138"/>
      <c r="C17" s="139" t="s">
        <v>284</v>
      </c>
      <c r="D17" s="96"/>
      <c r="E17" s="97">
        <f>SUM(E18:E23)</f>
        <v>12099124685</v>
      </c>
      <c r="F17" s="98">
        <f>SUM(F18:F23)</f>
        <v>11715305569</v>
      </c>
    </row>
    <row r="18" spans="1:8" ht="20.100000000000001" customHeight="1">
      <c r="A18" s="147" t="s">
        <v>285</v>
      </c>
      <c r="B18" s="147"/>
      <c r="C18" s="140" t="s">
        <v>286</v>
      </c>
      <c r="D18" s="99"/>
      <c r="E18" s="100">
        <v>6102353386</v>
      </c>
      <c r="F18" s="101">
        <v>3899727437</v>
      </c>
      <c r="H18" s="103"/>
    </row>
    <row r="19" spans="1:8" ht="20.100000000000001" customHeight="1">
      <c r="A19" s="147" t="s">
        <v>287</v>
      </c>
      <c r="B19" s="147"/>
      <c r="C19" s="140" t="s">
        <v>288</v>
      </c>
      <c r="D19" s="99"/>
      <c r="E19" s="100">
        <v>5221298210</v>
      </c>
      <c r="F19" s="101">
        <v>6431790674</v>
      </c>
    </row>
    <row r="20" spans="1:8" ht="20.100000000000001" customHeight="1">
      <c r="A20" s="147" t="s">
        <v>289</v>
      </c>
      <c r="B20" s="147"/>
      <c r="C20" s="140" t="s">
        <v>290</v>
      </c>
      <c r="D20" s="99"/>
      <c r="E20" s="100">
        <v>0</v>
      </c>
      <c r="F20" s="101"/>
    </row>
    <row r="21" spans="1:8" ht="20.100000000000001" customHeight="1">
      <c r="A21" s="147" t="s">
        <v>291</v>
      </c>
      <c r="B21" s="147"/>
      <c r="C21" s="140" t="s">
        <v>292</v>
      </c>
      <c r="D21" s="99"/>
      <c r="E21" s="100">
        <v>0</v>
      </c>
      <c r="F21" s="101"/>
    </row>
    <row r="22" spans="1:8" ht="20.100000000000001" customHeight="1">
      <c r="A22" s="147" t="s">
        <v>293</v>
      </c>
      <c r="B22" s="147"/>
      <c r="C22" s="140" t="s">
        <v>294</v>
      </c>
      <c r="D22" s="99" t="s">
        <v>295</v>
      </c>
      <c r="E22" s="100">
        <v>1529821925</v>
      </c>
      <c r="F22" s="101">
        <v>1577361876</v>
      </c>
      <c r="G22" s="103"/>
    </row>
    <row r="23" spans="1:8" ht="20.100000000000001" customHeight="1">
      <c r="A23" s="147" t="s">
        <v>296</v>
      </c>
      <c r="B23" s="147"/>
      <c r="C23" s="140" t="s">
        <v>297</v>
      </c>
      <c r="D23" s="99"/>
      <c r="E23" s="100">
        <v>-754348836</v>
      </c>
      <c r="F23" s="101">
        <v>-193574418</v>
      </c>
    </row>
    <row r="24" spans="1:8" ht="20.100000000000001" customHeight="1">
      <c r="A24" s="138" t="s">
        <v>298</v>
      </c>
      <c r="B24" s="137"/>
      <c r="C24" s="139" t="s">
        <v>299</v>
      </c>
      <c r="D24" s="96"/>
      <c r="E24" s="97">
        <f>E25+E26</f>
        <v>0</v>
      </c>
      <c r="F24" s="98">
        <f>F25+F26</f>
        <v>0</v>
      </c>
    </row>
    <row r="25" spans="1:8" ht="20.100000000000001" customHeight="1">
      <c r="A25" s="147" t="s">
        <v>300</v>
      </c>
      <c r="B25" s="137"/>
      <c r="C25" s="140" t="s">
        <v>301</v>
      </c>
      <c r="D25" s="99" t="s">
        <v>302</v>
      </c>
      <c r="E25" s="101">
        <v>0</v>
      </c>
      <c r="F25" s="101"/>
    </row>
    <row r="26" spans="1:8" ht="20.100000000000001" customHeight="1">
      <c r="A26" s="147" t="s">
        <v>303</v>
      </c>
      <c r="B26" s="137"/>
      <c r="C26" s="140" t="s">
        <v>304</v>
      </c>
      <c r="D26" s="99"/>
      <c r="E26" s="100">
        <v>0</v>
      </c>
      <c r="F26" s="101">
        <v>0</v>
      </c>
    </row>
    <row r="27" spans="1:8" ht="20.100000000000001" customHeight="1">
      <c r="A27" s="138" t="s">
        <v>305</v>
      </c>
      <c r="B27" s="137"/>
      <c r="C27" s="139" t="s">
        <v>306</v>
      </c>
      <c r="D27" s="96"/>
      <c r="E27" s="97">
        <f>SUM(E28:E31)</f>
        <v>828357971</v>
      </c>
      <c r="F27" s="98">
        <f>SUM(F28:F31)</f>
        <v>3979541193</v>
      </c>
    </row>
    <row r="28" spans="1:8" ht="20.100000000000001" customHeight="1">
      <c r="A28" s="147" t="s">
        <v>307</v>
      </c>
      <c r="B28" s="137"/>
      <c r="C28" s="140" t="s">
        <v>308</v>
      </c>
      <c r="D28" s="99"/>
      <c r="E28" s="100">
        <v>289099575</v>
      </c>
      <c r="F28" s="101">
        <v>1829685714</v>
      </c>
      <c r="H28" s="103"/>
    </row>
    <row r="29" spans="1:8" ht="20.100000000000001" customHeight="1">
      <c r="A29" s="147" t="s">
        <v>309</v>
      </c>
      <c r="B29" s="137"/>
      <c r="C29" s="140" t="s">
        <v>310</v>
      </c>
      <c r="D29" s="99"/>
      <c r="E29" s="100"/>
      <c r="F29" s="101">
        <v>0</v>
      </c>
    </row>
    <row r="30" spans="1:8" ht="20.100000000000001" customHeight="1">
      <c r="A30" s="147" t="s">
        <v>311</v>
      </c>
      <c r="B30" s="137"/>
      <c r="C30" s="140" t="s">
        <v>312</v>
      </c>
      <c r="D30" s="99"/>
      <c r="E30" s="100"/>
      <c r="F30" s="101">
        <v>181537153</v>
      </c>
    </row>
    <row r="31" spans="1:8" ht="20.100000000000001" customHeight="1">
      <c r="A31" s="147" t="s">
        <v>313</v>
      </c>
      <c r="B31" s="137"/>
      <c r="C31" s="140" t="s">
        <v>314</v>
      </c>
      <c r="D31" s="99"/>
      <c r="E31" s="100">
        <v>539258396</v>
      </c>
      <c r="F31" s="101">
        <v>1968318326</v>
      </c>
    </row>
    <row r="32" spans="1:8" ht="20.100000000000001" customHeight="1">
      <c r="A32" s="138" t="s">
        <v>315</v>
      </c>
      <c r="B32" s="137"/>
      <c r="C32" s="139" t="s">
        <v>316</v>
      </c>
      <c r="D32" s="96"/>
      <c r="E32" s="97">
        <f>E33+E39+E50+E53+E58+E62</f>
        <v>29284842102</v>
      </c>
      <c r="F32" s="98">
        <f>F33+F39+F50+F53+F58+F62</f>
        <v>32034466728</v>
      </c>
    </row>
    <row r="33" spans="1:6" ht="20.100000000000001" customHeight="1">
      <c r="A33" s="138" t="s">
        <v>317</v>
      </c>
      <c r="B33" s="137"/>
      <c r="C33" s="139" t="s">
        <v>318</v>
      </c>
      <c r="D33" s="96"/>
      <c r="E33" s="97">
        <f>SUM(E34:E38)</f>
        <v>0</v>
      </c>
      <c r="F33" s="98">
        <f>SUM(F34:F38)</f>
        <v>0</v>
      </c>
    </row>
    <row r="34" spans="1:6" ht="20.100000000000001" customHeight="1">
      <c r="A34" s="147" t="s">
        <v>319</v>
      </c>
      <c r="B34" s="137"/>
      <c r="C34" s="140" t="s">
        <v>320</v>
      </c>
      <c r="D34" s="99"/>
      <c r="E34" s="100">
        <v>0</v>
      </c>
      <c r="F34" s="101">
        <v>0</v>
      </c>
    </row>
    <row r="35" spans="1:6" ht="20.100000000000001" customHeight="1">
      <c r="A35" s="147" t="s">
        <v>321</v>
      </c>
      <c r="B35" s="137"/>
      <c r="C35" s="140" t="s">
        <v>322</v>
      </c>
      <c r="D35" s="99"/>
      <c r="E35" s="100">
        <v>0</v>
      </c>
      <c r="F35" s="101">
        <v>0</v>
      </c>
    </row>
    <row r="36" spans="1:6" ht="20.100000000000001" customHeight="1">
      <c r="A36" s="147" t="s">
        <v>323</v>
      </c>
      <c r="B36" s="137"/>
      <c r="C36" s="140" t="s">
        <v>324</v>
      </c>
      <c r="D36" s="99"/>
      <c r="E36" s="100">
        <v>0</v>
      </c>
      <c r="F36" s="101">
        <v>0</v>
      </c>
    </row>
    <row r="37" spans="1:6" ht="20.100000000000001" customHeight="1">
      <c r="A37" s="147" t="s">
        <v>325</v>
      </c>
      <c r="B37" s="137"/>
      <c r="C37" s="140" t="s">
        <v>326</v>
      </c>
      <c r="D37" s="99"/>
      <c r="E37" s="100">
        <v>0</v>
      </c>
      <c r="F37" s="101">
        <v>0</v>
      </c>
    </row>
    <row r="38" spans="1:6" ht="20.100000000000001" customHeight="1">
      <c r="A38" s="147" t="s">
        <v>327</v>
      </c>
      <c r="B38" s="137"/>
      <c r="C38" s="140" t="s">
        <v>328</v>
      </c>
      <c r="D38" s="99"/>
      <c r="E38" s="100">
        <v>0</v>
      </c>
      <c r="F38" s="101">
        <v>0</v>
      </c>
    </row>
    <row r="39" spans="1:6" ht="20.100000000000001" customHeight="1">
      <c r="A39" s="138" t="s">
        <v>329</v>
      </c>
      <c r="B39" s="137"/>
      <c r="C39" s="139" t="s">
        <v>330</v>
      </c>
      <c r="D39" s="96"/>
      <c r="E39" s="97">
        <f>E40+E43+E46+E49</f>
        <v>18403106611</v>
      </c>
      <c r="F39" s="98">
        <f>F40+F43+F46+F49</f>
        <v>30553388756</v>
      </c>
    </row>
    <row r="40" spans="1:6" ht="20.100000000000001" customHeight="1">
      <c r="A40" s="138" t="s">
        <v>331</v>
      </c>
      <c r="B40" s="137"/>
      <c r="C40" s="139" t="s">
        <v>332</v>
      </c>
      <c r="D40" s="96" t="s">
        <v>333</v>
      </c>
      <c r="E40" s="97">
        <f>E41+E42</f>
        <v>18231049975</v>
      </c>
      <c r="F40" s="98">
        <f>F41+F42</f>
        <v>30553388756</v>
      </c>
    </row>
    <row r="41" spans="1:6" ht="20.100000000000001" customHeight="1">
      <c r="A41" s="147" t="s">
        <v>334</v>
      </c>
      <c r="B41" s="137"/>
      <c r="C41" s="140" t="s">
        <v>335</v>
      </c>
      <c r="D41" s="99"/>
      <c r="E41" s="100">
        <v>75644695780</v>
      </c>
      <c r="F41" s="101">
        <v>78849343374</v>
      </c>
    </row>
    <row r="42" spans="1:6" ht="20.100000000000001" customHeight="1">
      <c r="A42" s="147" t="s">
        <v>336</v>
      </c>
      <c r="B42" s="137"/>
      <c r="C42" s="140" t="s">
        <v>337</v>
      </c>
      <c r="D42" s="99"/>
      <c r="E42" s="100">
        <v>-57413645805</v>
      </c>
      <c r="F42" s="101">
        <v>-48295954618</v>
      </c>
    </row>
    <row r="43" spans="1:6" ht="20.100000000000001" customHeight="1">
      <c r="A43" s="138" t="s">
        <v>338</v>
      </c>
      <c r="B43" s="137"/>
      <c r="C43" s="139" t="s">
        <v>339</v>
      </c>
      <c r="D43" s="96"/>
      <c r="E43" s="97">
        <f>E44+E45</f>
        <v>0</v>
      </c>
      <c r="F43" s="98">
        <f>F44+F45</f>
        <v>0</v>
      </c>
    </row>
    <row r="44" spans="1:6" ht="20.100000000000001" customHeight="1">
      <c r="A44" s="147" t="s">
        <v>334</v>
      </c>
      <c r="B44" s="137"/>
      <c r="C44" s="140" t="s">
        <v>340</v>
      </c>
      <c r="D44" s="99"/>
      <c r="E44" s="100">
        <v>0</v>
      </c>
      <c r="F44" s="101">
        <v>0</v>
      </c>
    </row>
    <row r="45" spans="1:6" ht="20.100000000000001" customHeight="1">
      <c r="A45" s="147" t="s">
        <v>336</v>
      </c>
      <c r="B45" s="137"/>
      <c r="C45" s="140" t="s">
        <v>341</v>
      </c>
      <c r="D45" s="99"/>
      <c r="E45" s="100">
        <v>0</v>
      </c>
      <c r="F45" s="101">
        <v>0</v>
      </c>
    </row>
    <row r="46" spans="1:6" ht="20.100000000000001" customHeight="1">
      <c r="A46" s="138" t="s">
        <v>342</v>
      </c>
      <c r="B46" s="137"/>
      <c r="C46" s="139" t="s">
        <v>343</v>
      </c>
      <c r="D46" s="96"/>
      <c r="E46" s="97">
        <v>0</v>
      </c>
      <c r="F46" s="98">
        <f>F47+F48</f>
        <v>0</v>
      </c>
    </row>
    <row r="47" spans="1:6" ht="20.100000000000001" customHeight="1">
      <c r="A47" s="147" t="s">
        <v>334</v>
      </c>
      <c r="B47" s="137"/>
      <c r="C47" s="140" t="s">
        <v>344</v>
      </c>
      <c r="D47" s="99"/>
      <c r="E47" s="101"/>
      <c r="F47" s="101">
        <v>12000000</v>
      </c>
    </row>
    <row r="48" spans="1:6" ht="20.100000000000001" customHeight="1">
      <c r="A48" s="147" t="s">
        <v>336</v>
      </c>
      <c r="B48" s="137"/>
      <c r="C48" s="140" t="s">
        <v>345</v>
      </c>
      <c r="D48" s="99"/>
      <c r="E48" s="101"/>
      <c r="F48" s="101">
        <v>-12000000</v>
      </c>
    </row>
    <row r="49" spans="1:8" ht="20.100000000000001" customHeight="1">
      <c r="A49" s="147" t="s">
        <v>346</v>
      </c>
      <c r="B49" s="137"/>
      <c r="C49" s="140" t="s">
        <v>347</v>
      </c>
      <c r="D49" s="99" t="s">
        <v>348</v>
      </c>
      <c r="E49" s="101">
        <v>172056636</v>
      </c>
      <c r="F49" s="101">
        <v>0</v>
      </c>
    </row>
    <row r="50" spans="1:8" ht="20.100000000000001" customHeight="1">
      <c r="A50" s="138" t="s">
        <v>349</v>
      </c>
      <c r="B50" s="137"/>
      <c r="C50" s="139" t="s">
        <v>350</v>
      </c>
      <c r="D50" s="96"/>
      <c r="E50" s="97">
        <f>E51+E52</f>
        <v>0</v>
      </c>
      <c r="F50" s="98">
        <f>F51+F52</f>
        <v>0</v>
      </c>
    </row>
    <row r="51" spans="1:8" ht="20.100000000000001" customHeight="1">
      <c r="A51" s="147" t="s">
        <v>334</v>
      </c>
      <c r="B51" s="137"/>
      <c r="C51" s="140" t="s">
        <v>351</v>
      </c>
      <c r="D51" s="99"/>
      <c r="E51" s="100">
        <v>0</v>
      </c>
      <c r="F51" s="101">
        <v>0</v>
      </c>
    </row>
    <row r="52" spans="1:8" ht="20.100000000000001" customHeight="1">
      <c r="A52" s="147" t="s">
        <v>336</v>
      </c>
      <c r="B52" s="137"/>
      <c r="C52" s="140" t="s">
        <v>352</v>
      </c>
      <c r="D52" s="99"/>
      <c r="E52" s="100">
        <v>0</v>
      </c>
      <c r="F52" s="101">
        <v>0</v>
      </c>
    </row>
    <row r="53" spans="1:8" ht="20.100000000000001" customHeight="1">
      <c r="A53" s="138" t="s">
        <v>353</v>
      </c>
      <c r="B53" s="137"/>
      <c r="C53" s="139" t="s">
        <v>354</v>
      </c>
      <c r="D53" s="96"/>
      <c r="E53" s="97">
        <f>SUM(E54:E57)</f>
        <v>9320000000</v>
      </c>
      <c r="F53" s="98">
        <f>SUM(F54:F57)</f>
        <v>0</v>
      </c>
    </row>
    <row r="54" spans="1:8" ht="20.100000000000001" customHeight="1">
      <c r="A54" s="147" t="s">
        <v>355</v>
      </c>
      <c r="B54" s="137"/>
      <c r="C54" s="140" t="s">
        <v>356</v>
      </c>
      <c r="D54" s="99"/>
      <c r="E54" s="100">
        <v>8720000000</v>
      </c>
      <c r="F54" s="101">
        <v>0</v>
      </c>
    </row>
    <row r="55" spans="1:8" ht="20.100000000000001" customHeight="1">
      <c r="A55" s="147" t="s">
        <v>357</v>
      </c>
      <c r="B55" s="137"/>
      <c r="C55" s="140" t="s">
        <v>358</v>
      </c>
      <c r="D55" s="99"/>
      <c r="E55" s="100">
        <v>600000000</v>
      </c>
      <c r="F55" s="101">
        <v>0</v>
      </c>
    </row>
    <row r="56" spans="1:8" ht="20.100000000000001" customHeight="1">
      <c r="A56" s="147" t="s">
        <v>359</v>
      </c>
      <c r="B56" s="137"/>
      <c r="C56" s="140" t="s">
        <v>360</v>
      </c>
      <c r="D56" s="99"/>
      <c r="E56" s="100">
        <v>0</v>
      </c>
      <c r="F56" s="101">
        <v>0</v>
      </c>
    </row>
    <row r="57" spans="1:8" ht="20.100000000000001" customHeight="1">
      <c r="A57" s="147" t="s">
        <v>361</v>
      </c>
      <c r="B57" s="137"/>
      <c r="C57" s="140" t="s">
        <v>362</v>
      </c>
      <c r="D57" s="99"/>
      <c r="E57" s="100">
        <v>0</v>
      </c>
      <c r="F57" s="101">
        <v>0</v>
      </c>
    </row>
    <row r="58" spans="1:8" ht="20.100000000000001" customHeight="1">
      <c r="A58" s="138" t="s">
        <v>363</v>
      </c>
      <c r="B58" s="137"/>
      <c r="C58" s="139" t="s">
        <v>364</v>
      </c>
      <c r="D58" s="96"/>
      <c r="E58" s="97">
        <f>SUM(E59:E61)</f>
        <v>1561735491</v>
      </c>
      <c r="F58" s="98">
        <f>SUM(F59:F61)</f>
        <v>1481077972</v>
      </c>
    </row>
    <row r="59" spans="1:8" ht="20.100000000000001" customHeight="1">
      <c r="A59" s="147" t="s">
        <v>365</v>
      </c>
      <c r="B59" s="137"/>
      <c r="C59" s="140" t="s">
        <v>366</v>
      </c>
      <c r="D59" s="99" t="s">
        <v>367</v>
      </c>
      <c r="E59" s="100">
        <v>164431408</v>
      </c>
      <c r="F59" s="101">
        <v>383773889</v>
      </c>
    </row>
    <row r="60" spans="1:8" ht="20.100000000000001" customHeight="1">
      <c r="A60" s="147" t="s">
        <v>368</v>
      </c>
      <c r="B60" s="137"/>
      <c r="C60" s="140" t="s">
        <v>369</v>
      </c>
      <c r="D60" s="99" t="s">
        <v>370</v>
      </c>
      <c r="E60" s="101">
        <v>890304083</v>
      </c>
      <c r="F60" s="101">
        <v>890304083</v>
      </c>
    </row>
    <row r="61" spans="1:8" ht="20.100000000000001" customHeight="1">
      <c r="A61" s="147" t="s">
        <v>371</v>
      </c>
      <c r="B61" s="137"/>
      <c r="C61" s="140" t="s">
        <v>372</v>
      </c>
      <c r="D61" s="99"/>
      <c r="E61" s="101">
        <v>507000000</v>
      </c>
      <c r="F61" s="101">
        <v>207000000</v>
      </c>
    </row>
    <row r="62" spans="1:8" ht="20.100000000000001" customHeight="1">
      <c r="A62" s="138" t="s">
        <v>373</v>
      </c>
      <c r="B62" s="137"/>
      <c r="C62" s="139" t="s">
        <v>374</v>
      </c>
      <c r="D62" s="96"/>
      <c r="E62" s="97">
        <v>0</v>
      </c>
      <c r="F62" s="98">
        <v>0</v>
      </c>
    </row>
    <row r="63" spans="1:8" ht="20.100000000000001" customHeight="1">
      <c r="A63" s="138" t="s">
        <v>375</v>
      </c>
      <c r="B63" s="137"/>
      <c r="C63" s="139" t="s">
        <v>376</v>
      </c>
      <c r="D63" s="96"/>
      <c r="E63" s="97">
        <f>E10+E32</f>
        <v>48752549477</v>
      </c>
      <c r="F63" s="98">
        <f>F10+F32</f>
        <v>49742827365</v>
      </c>
      <c r="G63" s="103"/>
      <c r="H63" s="103"/>
    </row>
    <row r="64" spans="1:8" ht="20.100000000000001" customHeight="1">
      <c r="A64" s="138" t="s">
        <v>377</v>
      </c>
      <c r="B64" s="137"/>
      <c r="C64" s="139"/>
      <c r="D64" s="96"/>
      <c r="E64" s="97">
        <v>0</v>
      </c>
      <c r="F64" s="98">
        <v>0</v>
      </c>
    </row>
    <row r="65" spans="1:7" ht="20.100000000000001" customHeight="1">
      <c r="A65" s="138" t="s">
        <v>378</v>
      </c>
      <c r="B65" s="137"/>
      <c r="C65" s="139" t="s">
        <v>379</v>
      </c>
      <c r="D65" s="96"/>
      <c r="E65" s="97">
        <f>E66+E78</f>
        <v>18660849605</v>
      </c>
      <c r="F65" s="98">
        <f>F66+F78</f>
        <v>16593988555</v>
      </c>
    </row>
    <row r="66" spans="1:7" ht="20.100000000000001" customHeight="1">
      <c r="A66" s="138" t="s">
        <v>380</v>
      </c>
      <c r="B66" s="137"/>
      <c r="C66" s="139" t="s">
        <v>381</v>
      </c>
      <c r="D66" s="96"/>
      <c r="E66" s="97">
        <f>SUM(E67:E77)</f>
        <v>14665836001</v>
      </c>
      <c r="F66" s="98">
        <f>SUM(F67:F77)</f>
        <v>12670413599</v>
      </c>
      <c r="G66" s="102"/>
    </row>
    <row r="67" spans="1:7" ht="20.100000000000001" customHeight="1">
      <c r="A67" s="147" t="s">
        <v>382</v>
      </c>
      <c r="B67" s="137"/>
      <c r="C67" s="140" t="s">
        <v>383</v>
      </c>
      <c r="D67" s="99" t="s">
        <v>384</v>
      </c>
      <c r="E67" s="100"/>
      <c r="F67" s="100">
        <v>2935000000</v>
      </c>
    </row>
    <row r="68" spans="1:7" ht="20.100000000000001" customHeight="1">
      <c r="A68" s="147" t="s">
        <v>385</v>
      </c>
      <c r="B68" s="137"/>
      <c r="C68" s="140" t="s">
        <v>386</v>
      </c>
      <c r="D68" s="99"/>
      <c r="E68" s="100">
        <v>6065736247</v>
      </c>
      <c r="F68" s="100">
        <v>2840582712</v>
      </c>
    </row>
    <row r="69" spans="1:7" ht="20.100000000000001" customHeight="1">
      <c r="A69" s="147" t="s">
        <v>387</v>
      </c>
      <c r="B69" s="137"/>
      <c r="C69" s="140" t="s">
        <v>388</v>
      </c>
      <c r="D69" s="99"/>
      <c r="E69" s="100">
        <v>200000000</v>
      </c>
      <c r="F69" s="101">
        <v>3148788</v>
      </c>
    </row>
    <row r="70" spans="1:7" ht="20.100000000000001" customHeight="1">
      <c r="A70" s="147" t="s">
        <v>389</v>
      </c>
      <c r="B70" s="137"/>
      <c r="C70" s="140" t="s">
        <v>390</v>
      </c>
      <c r="D70" s="99" t="s">
        <v>391</v>
      </c>
      <c r="E70" s="100">
        <v>604109772</v>
      </c>
      <c r="F70" s="101">
        <v>497016315</v>
      </c>
    </row>
    <row r="71" spans="1:7" ht="20.100000000000001" customHeight="1">
      <c r="A71" s="147" t="s">
        <v>392</v>
      </c>
      <c r="B71" s="137"/>
      <c r="C71" s="140" t="s">
        <v>393</v>
      </c>
      <c r="D71" s="99"/>
      <c r="E71" s="100"/>
      <c r="F71" s="101">
        <v>517559305</v>
      </c>
    </row>
    <row r="72" spans="1:7" ht="20.100000000000001" customHeight="1">
      <c r="A72" s="147" t="s">
        <v>394</v>
      </c>
      <c r="B72" s="137"/>
      <c r="C72" s="140" t="s">
        <v>395</v>
      </c>
      <c r="D72" s="99" t="s">
        <v>396</v>
      </c>
      <c r="E72" s="100">
        <v>6065405958</v>
      </c>
      <c r="F72" s="101">
        <v>4267813463</v>
      </c>
    </row>
    <row r="73" spans="1:7" ht="20.100000000000001" customHeight="1">
      <c r="A73" s="147" t="s">
        <v>397</v>
      </c>
      <c r="B73" s="137"/>
      <c r="C73" s="140" t="s">
        <v>398</v>
      </c>
      <c r="D73" s="99"/>
      <c r="E73" s="100"/>
      <c r="F73" s="101"/>
    </row>
    <row r="74" spans="1:7" ht="20.100000000000001" customHeight="1">
      <c r="A74" s="147" t="s">
        <v>399</v>
      </c>
      <c r="B74" s="137"/>
      <c r="C74" s="140" t="s">
        <v>400</v>
      </c>
      <c r="D74" s="99"/>
      <c r="E74" s="100"/>
      <c r="F74" s="101"/>
    </row>
    <row r="75" spans="1:7" ht="20.100000000000001" customHeight="1">
      <c r="A75" s="147" t="s">
        <v>401</v>
      </c>
      <c r="B75" s="137"/>
      <c r="C75" s="140" t="s">
        <v>402</v>
      </c>
      <c r="D75" s="99" t="s">
        <v>403</v>
      </c>
      <c r="E75" s="100">
        <v>1772871073</v>
      </c>
      <c r="F75" s="101">
        <v>1590937077</v>
      </c>
      <c r="G75" s="103"/>
    </row>
    <row r="76" spans="1:7" ht="20.100000000000001" customHeight="1">
      <c r="A76" s="147" t="s">
        <v>404</v>
      </c>
      <c r="B76" s="137"/>
      <c r="C76" s="140" t="s">
        <v>405</v>
      </c>
      <c r="D76" s="99"/>
      <c r="E76" s="100"/>
      <c r="F76" s="101"/>
    </row>
    <row r="77" spans="1:7" ht="20.100000000000001" customHeight="1">
      <c r="A77" s="147" t="s">
        <v>406</v>
      </c>
      <c r="B77" s="137"/>
      <c r="C77" s="140" t="s">
        <v>407</v>
      </c>
      <c r="D77" s="99"/>
      <c r="E77" s="100">
        <v>-42287049</v>
      </c>
      <c r="F77" s="101">
        <v>18355939</v>
      </c>
    </row>
    <row r="78" spans="1:7" ht="20.100000000000001" customHeight="1">
      <c r="A78" s="138" t="s">
        <v>408</v>
      </c>
      <c r="B78" s="137"/>
      <c r="C78" s="139" t="s">
        <v>409</v>
      </c>
      <c r="D78" s="96"/>
      <c r="E78" s="97">
        <f>SUM(E79:E87)</f>
        <v>3995013604</v>
      </c>
      <c r="F78" s="98">
        <f>SUM(F79:F87)</f>
        <v>3923574956</v>
      </c>
    </row>
    <row r="79" spans="1:7" ht="20.100000000000001" customHeight="1">
      <c r="A79" s="147" t="s">
        <v>410</v>
      </c>
      <c r="B79" s="137"/>
      <c r="C79" s="140" t="s">
        <v>411</v>
      </c>
      <c r="D79" s="99"/>
      <c r="E79" s="100"/>
      <c r="F79" s="101"/>
    </row>
    <row r="80" spans="1:7" ht="20.100000000000001" customHeight="1">
      <c r="A80" s="147" t="s">
        <v>412</v>
      </c>
      <c r="B80" s="137"/>
      <c r="C80" s="140" t="s">
        <v>413</v>
      </c>
      <c r="D80" s="99"/>
      <c r="E80" s="100"/>
      <c r="F80" s="101"/>
    </row>
    <row r="81" spans="1:7" ht="20.100000000000001" customHeight="1">
      <c r="A81" s="147" t="s">
        <v>414</v>
      </c>
      <c r="B81" s="137"/>
      <c r="C81" s="140" t="s">
        <v>415</v>
      </c>
      <c r="D81" s="99"/>
      <c r="E81" s="100">
        <v>20575327</v>
      </c>
      <c r="F81" s="101"/>
    </row>
    <row r="82" spans="1:7" ht="20.100000000000001" customHeight="1">
      <c r="A82" s="147" t="s">
        <v>416</v>
      </c>
      <c r="B82" s="137"/>
      <c r="C82" s="140" t="s">
        <v>417</v>
      </c>
      <c r="D82" s="99" t="s">
        <v>418</v>
      </c>
      <c r="E82" s="101"/>
      <c r="F82" s="101"/>
    </row>
    <row r="83" spans="1:7" ht="20.100000000000001" customHeight="1">
      <c r="A83" s="147" t="s">
        <v>419</v>
      </c>
      <c r="B83" s="137"/>
      <c r="C83" s="140" t="s">
        <v>420</v>
      </c>
      <c r="D83" s="99"/>
      <c r="E83" s="100"/>
      <c r="F83" s="101"/>
    </row>
    <row r="84" spans="1:7" ht="20.100000000000001" customHeight="1">
      <c r="A84" s="147" t="s">
        <v>421</v>
      </c>
      <c r="B84" s="137"/>
      <c r="C84" s="140" t="s">
        <v>422</v>
      </c>
      <c r="D84" s="99"/>
      <c r="E84" s="100"/>
      <c r="F84" s="101"/>
    </row>
    <row r="85" spans="1:7" ht="20.100000000000001" customHeight="1">
      <c r="A85" s="147" t="s">
        <v>423</v>
      </c>
      <c r="B85" s="137"/>
      <c r="C85" s="140" t="s">
        <v>424</v>
      </c>
      <c r="D85" s="99"/>
      <c r="E85" s="100"/>
      <c r="F85" s="101"/>
    </row>
    <row r="86" spans="1:7" ht="20.100000000000001" customHeight="1">
      <c r="A86" s="147" t="s">
        <v>425</v>
      </c>
      <c r="B86" s="137"/>
      <c r="C86" s="140" t="s">
        <v>426</v>
      </c>
      <c r="D86" s="99"/>
      <c r="E86" s="100">
        <v>3974438277</v>
      </c>
      <c r="F86" s="101">
        <v>3923574956</v>
      </c>
      <c r="G86" s="103"/>
    </row>
    <row r="87" spans="1:7" ht="20.100000000000001" customHeight="1">
      <c r="A87" s="147" t="s">
        <v>427</v>
      </c>
      <c r="B87" s="137"/>
      <c r="C87" s="140" t="s">
        <v>428</v>
      </c>
      <c r="D87" s="99"/>
      <c r="E87" s="100"/>
      <c r="F87" s="101"/>
    </row>
    <row r="88" spans="1:7" ht="20.100000000000001" customHeight="1">
      <c r="A88" s="138" t="s">
        <v>429</v>
      </c>
      <c r="B88" s="137"/>
      <c r="C88" s="139" t="s">
        <v>430</v>
      </c>
      <c r="D88" s="96" t="s">
        <v>431</v>
      </c>
      <c r="E88" s="97">
        <f>E89+E102</f>
        <v>30091699872</v>
      </c>
      <c r="F88" s="98">
        <f>F89+F102</f>
        <v>33148838810</v>
      </c>
    </row>
    <row r="89" spans="1:7" ht="20.100000000000001" customHeight="1">
      <c r="A89" s="138" t="s">
        <v>432</v>
      </c>
      <c r="B89" s="137"/>
      <c r="C89" s="139" t="s">
        <v>433</v>
      </c>
      <c r="D89" s="96"/>
      <c r="E89" s="97">
        <f>SUM(E90:E101)</f>
        <v>30091699872</v>
      </c>
      <c r="F89" s="98">
        <f>SUM(F90:F101)</f>
        <v>33148838810</v>
      </c>
    </row>
    <row r="90" spans="1:7" ht="20.100000000000001" customHeight="1">
      <c r="A90" s="147" t="s">
        <v>434</v>
      </c>
      <c r="B90" s="137"/>
      <c r="C90" s="140" t="s">
        <v>435</v>
      </c>
      <c r="D90" s="99"/>
      <c r="E90" s="101">
        <v>30000000000</v>
      </c>
      <c r="F90" s="101">
        <v>30000000000</v>
      </c>
    </row>
    <row r="91" spans="1:7" ht="20.100000000000001" customHeight="1">
      <c r="A91" s="147" t="s">
        <v>436</v>
      </c>
      <c r="B91" s="137"/>
      <c r="C91" s="140" t="s">
        <v>437</v>
      </c>
      <c r="D91" s="99"/>
      <c r="E91" s="100">
        <v>0</v>
      </c>
      <c r="F91" s="101">
        <v>0</v>
      </c>
    </row>
    <row r="92" spans="1:7" ht="20.100000000000001" customHeight="1">
      <c r="A92" s="147" t="s">
        <v>438</v>
      </c>
      <c r="B92" s="137"/>
      <c r="C92" s="140" t="s">
        <v>439</v>
      </c>
      <c r="D92" s="99"/>
      <c r="E92" s="100">
        <v>0</v>
      </c>
      <c r="F92" s="101">
        <v>0</v>
      </c>
    </row>
    <row r="93" spans="1:7" ht="20.100000000000001" customHeight="1">
      <c r="A93" s="147" t="s">
        <v>440</v>
      </c>
      <c r="B93" s="137"/>
      <c r="C93" s="140" t="s">
        <v>441</v>
      </c>
      <c r="D93" s="99"/>
      <c r="E93" s="100">
        <v>-1919947900</v>
      </c>
      <c r="F93" s="101">
        <v>0</v>
      </c>
    </row>
    <row r="94" spans="1:7" ht="20.100000000000001" customHeight="1">
      <c r="A94" s="147" t="s">
        <v>442</v>
      </c>
      <c r="B94" s="137"/>
      <c r="C94" s="140" t="s">
        <v>443</v>
      </c>
      <c r="D94" s="99"/>
      <c r="E94" s="100">
        <v>0</v>
      </c>
      <c r="F94" s="101">
        <v>0</v>
      </c>
    </row>
    <row r="95" spans="1:7" ht="20.100000000000001" customHeight="1">
      <c r="A95" s="147" t="s">
        <v>444</v>
      </c>
      <c r="B95" s="137"/>
      <c r="C95" s="140" t="s">
        <v>445</v>
      </c>
      <c r="D95" s="99"/>
      <c r="E95" s="100">
        <v>0</v>
      </c>
      <c r="F95" s="101">
        <v>0</v>
      </c>
    </row>
    <row r="96" spans="1:7" ht="20.100000000000001" customHeight="1">
      <c r="A96" s="147" t="s">
        <v>446</v>
      </c>
      <c r="B96" s="137"/>
      <c r="C96" s="140" t="s">
        <v>447</v>
      </c>
      <c r="D96" s="99"/>
      <c r="E96" s="100">
        <v>1308662027</v>
      </c>
      <c r="F96" s="100">
        <v>1308662027</v>
      </c>
    </row>
    <row r="97" spans="1:8" ht="20.100000000000001" customHeight="1">
      <c r="A97" s="147" t="s">
        <v>448</v>
      </c>
      <c r="B97" s="137"/>
      <c r="C97" s="140" t="s">
        <v>449</v>
      </c>
      <c r="D97" s="99"/>
      <c r="E97" s="100">
        <v>444275812</v>
      </c>
      <c r="F97" s="100">
        <v>444275812</v>
      </c>
    </row>
    <row r="98" spans="1:8" ht="20.100000000000001" customHeight="1">
      <c r="A98" s="147" t="s">
        <v>450</v>
      </c>
      <c r="B98" s="137"/>
      <c r="C98" s="140" t="s">
        <v>451</v>
      </c>
      <c r="D98" s="99"/>
      <c r="E98" s="100"/>
      <c r="F98" s="101">
        <v>0</v>
      </c>
    </row>
    <row r="99" spans="1:8" ht="20.100000000000001" customHeight="1">
      <c r="A99" s="147" t="s">
        <v>452</v>
      </c>
      <c r="B99" s="137"/>
      <c r="C99" s="140" t="s">
        <v>453</v>
      </c>
      <c r="D99" s="99"/>
      <c r="E99" s="100">
        <v>258709933</v>
      </c>
      <c r="F99" s="101">
        <v>1395900971</v>
      </c>
    </row>
    <row r="100" spans="1:8" ht="20.100000000000001" customHeight="1">
      <c r="A100" s="147" t="s">
        <v>454</v>
      </c>
      <c r="B100" s="137"/>
      <c r="C100" s="140" t="s">
        <v>455</v>
      </c>
      <c r="D100" s="99"/>
      <c r="E100" s="100">
        <v>0</v>
      </c>
      <c r="F100" s="101">
        <v>0</v>
      </c>
    </row>
    <row r="101" spans="1:8" ht="20.100000000000001" customHeight="1">
      <c r="A101" s="147" t="s">
        <v>456</v>
      </c>
      <c r="B101" s="137"/>
      <c r="C101" s="140" t="s">
        <v>457</v>
      </c>
      <c r="D101" s="99"/>
      <c r="E101" s="100">
        <v>0</v>
      </c>
      <c r="F101" s="101">
        <v>0</v>
      </c>
    </row>
    <row r="102" spans="1:8" ht="20.100000000000001" customHeight="1">
      <c r="A102" s="138" t="s">
        <v>458</v>
      </c>
      <c r="B102" s="137"/>
      <c r="C102" s="139" t="s">
        <v>459</v>
      </c>
      <c r="D102" s="96"/>
      <c r="E102" s="97">
        <f>E103+E104</f>
        <v>0</v>
      </c>
      <c r="F102" s="98">
        <v>0</v>
      </c>
    </row>
    <row r="103" spans="1:8" ht="20.100000000000001" customHeight="1">
      <c r="A103" s="147" t="s">
        <v>460</v>
      </c>
      <c r="B103" s="137"/>
      <c r="C103" s="140" t="s">
        <v>461</v>
      </c>
      <c r="D103" s="99"/>
      <c r="E103" s="100">
        <v>0</v>
      </c>
      <c r="F103" s="101">
        <v>0</v>
      </c>
    </row>
    <row r="104" spans="1:8" ht="20.100000000000001" customHeight="1">
      <c r="A104" s="147" t="s">
        <v>462</v>
      </c>
      <c r="B104" s="137"/>
      <c r="C104" s="140" t="s">
        <v>463</v>
      </c>
      <c r="D104" s="99"/>
      <c r="E104" s="100">
        <v>0</v>
      </c>
      <c r="F104" s="101">
        <v>0</v>
      </c>
    </row>
    <row r="105" spans="1:8" ht="20.100000000000001" customHeight="1">
      <c r="A105" s="138" t="s">
        <v>464</v>
      </c>
      <c r="B105" s="137"/>
      <c r="C105" s="139" t="s">
        <v>465</v>
      </c>
      <c r="D105" s="96"/>
      <c r="E105" s="97">
        <v>0</v>
      </c>
      <c r="F105" s="98">
        <v>0</v>
      </c>
    </row>
    <row r="106" spans="1:8" ht="20.100000000000001" customHeight="1">
      <c r="A106" s="138" t="s">
        <v>466</v>
      </c>
      <c r="B106" s="137"/>
      <c r="C106" s="139" t="s">
        <v>467</v>
      </c>
      <c r="D106" s="96"/>
      <c r="E106" s="97">
        <f>E65+E88</f>
        <v>48752549477</v>
      </c>
      <c r="F106" s="98">
        <f>F65+F88</f>
        <v>49742827365</v>
      </c>
      <c r="G106" s="103">
        <f>F63-F106</f>
        <v>0</v>
      </c>
      <c r="H106" s="103">
        <f>E63-E106</f>
        <v>0</v>
      </c>
    </row>
    <row r="107" spans="1:8" ht="20.100000000000001" customHeight="1">
      <c r="A107" s="138" t="s">
        <v>468</v>
      </c>
      <c r="B107" s="137"/>
      <c r="C107" s="139"/>
      <c r="D107" s="96"/>
      <c r="E107" s="97">
        <v>0</v>
      </c>
      <c r="F107" s="98">
        <v>0</v>
      </c>
      <c r="G107" s="103"/>
    </row>
    <row r="108" spans="1:8" ht="20.100000000000001" customHeight="1">
      <c r="A108" s="147" t="s">
        <v>469</v>
      </c>
      <c r="B108" s="137"/>
      <c r="C108" s="140" t="s">
        <v>6</v>
      </c>
      <c r="D108" s="99"/>
      <c r="E108" s="100">
        <v>0</v>
      </c>
      <c r="F108" s="101">
        <v>0</v>
      </c>
    </row>
    <row r="109" spans="1:8" ht="20.100000000000001" customHeight="1">
      <c r="A109" s="147" t="s">
        <v>470</v>
      </c>
      <c r="B109" s="137"/>
      <c r="C109" s="140" t="s">
        <v>256</v>
      </c>
      <c r="D109" s="99"/>
      <c r="E109" s="100">
        <v>0</v>
      </c>
      <c r="F109" s="101">
        <v>0</v>
      </c>
    </row>
    <row r="110" spans="1:8" ht="20.100000000000001" customHeight="1">
      <c r="A110" s="147" t="s">
        <v>471</v>
      </c>
      <c r="B110" s="137"/>
      <c r="C110" s="140" t="s">
        <v>7</v>
      </c>
      <c r="D110" s="99"/>
      <c r="E110" s="100">
        <v>0</v>
      </c>
      <c r="F110" s="101">
        <v>0</v>
      </c>
    </row>
    <row r="111" spans="1:8" ht="20.100000000000001" customHeight="1">
      <c r="A111" s="147" t="s">
        <v>472</v>
      </c>
      <c r="B111" s="137"/>
      <c r="C111" s="140" t="s">
        <v>8</v>
      </c>
      <c r="D111" s="99"/>
      <c r="E111" s="100">
        <v>0</v>
      </c>
      <c r="F111" s="101">
        <v>0</v>
      </c>
    </row>
    <row r="112" spans="1:8" ht="20.100000000000001" customHeight="1">
      <c r="A112" s="147" t="s">
        <v>473</v>
      </c>
      <c r="B112" s="137"/>
      <c r="C112" s="140" t="s">
        <v>9</v>
      </c>
      <c r="D112" s="99"/>
      <c r="E112" s="100">
        <v>0</v>
      </c>
      <c r="F112" s="101">
        <v>0</v>
      </c>
    </row>
    <row r="113" spans="1:6" ht="20.100000000000001" customHeight="1">
      <c r="A113" s="147" t="s">
        <v>474</v>
      </c>
      <c r="B113" s="137"/>
      <c r="C113" s="144" t="s">
        <v>10</v>
      </c>
      <c r="D113" s="104"/>
      <c r="E113" s="105">
        <v>0</v>
      </c>
      <c r="F113" s="106">
        <v>0</v>
      </c>
    </row>
    <row r="114" spans="1:6" ht="20.100000000000001" customHeight="1">
      <c r="B114" s="12"/>
      <c r="C114" s="80"/>
      <c r="D114" s="12"/>
      <c r="E114" s="81"/>
      <c r="F114" s="81"/>
    </row>
    <row r="115" spans="1:6" ht="20.100000000000001" customHeight="1">
      <c r="B115" s="12"/>
      <c r="C115" s="80"/>
      <c r="D115" s="12"/>
      <c r="E115" s="182" t="s">
        <v>619</v>
      </c>
      <c r="F115" s="182"/>
    </row>
    <row r="116" spans="1:6" ht="20.100000000000001" customHeight="1">
      <c r="A116" s="107" t="s">
        <v>475</v>
      </c>
      <c r="B116" s="107"/>
      <c r="C116" s="108" t="s">
        <v>476</v>
      </c>
      <c r="D116" s="12"/>
      <c r="E116" s="183" t="s">
        <v>477</v>
      </c>
      <c r="F116" s="183"/>
    </row>
    <row r="117" spans="1:6" s="111" customFormat="1" ht="20.100000000000001" customHeight="1">
      <c r="A117" s="109" t="s">
        <v>478</v>
      </c>
      <c r="B117" s="109"/>
      <c r="C117" s="110" t="s">
        <v>238</v>
      </c>
      <c r="D117" s="22"/>
      <c r="E117" s="184" t="s">
        <v>479</v>
      </c>
      <c r="F117" s="184"/>
    </row>
    <row r="118" spans="1:6" ht="20.100000000000001" customHeight="1">
      <c r="B118" s="107"/>
      <c r="C118" s="80"/>
      <c r="D118" s="12"/>
      <c r="E118" s="81"/>
      <c r="F118" s="81"/>
    </row>
    <row r="119" spans="1:6" ht="20.100000000000001" customHeight="1">
      <c r="B119" s="107"/>
      <c r="C119" s="80"/>
      <c r="D119" s="12"/>
      <c r="E119" s="81"/>
      <c r="F119" s="81"/>
    </row>
    <row r="120" spans="1:6" ht="20.100000000000001" customHeight="1">
      <c r="B120" s="107"/>
      <c r="C120" s="80"/>
      <c r="D120" s="12"/>
      <c r="E120" s="81"/>
      <c r="F120" s="81"/>
    </row>
    <row r="121" spans="1:6" ht="20.100000000000001" customHeight="1">
      <c r="B121" s="107"/>
      <c r="C121" s="80"/>
      <c r="D121" s="12"/>
      <c r="E121" s="81"/>
      <c r="F121" s="81"/>
    </row>
    <row r="122" spans="1:6" ht="20.100000000000001" customHeight="1">
      <c r="A122" s="107" t="s">
        <v>480</v>
      </c>
      <c r="B122" s="107"/>
      <c r="C122" s="108" t="s">
        <v>254</v>
      </c>
      <c r="D122" s="12"/>
      <c r="E122" s="183" t="s">
        <v>481</v>
      </c>
      <c r="F122" s="183"/>
    </row>
  </sheetData>
  <mergeCells count="10">
    <mergeCell ref="E115:F115"/>
    <mergeCell ref="E116:F116"/>
    <mergeCell ref="E117:F117"/>
    <mergeCell ref="E122:F122"/>
    <mergeCell ref="B1:C1"/>
    <mergeCell ref="B3:C3"/>
    <mergeCell ref="A8:B8"/>
    <mergeCell ref="A9:B9"/>
    <mergeCell ref="B5:F5"/>
    <mergeCell ref="B6:F6"/>
  </mergeCells>
  <printOptions horizontalCentered="1"/>
  <pageMargins left="0.4" right="0.2" top="0.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topLeftCell="C1" zoomScale="90" zoomScaleNormal="90" workbookViewId="0">
      <selection activeCell="G32" sqref="G32"/>
    </sheetView>
  </sheetViews>
  <sheetFormatPr defaultRowHeight="15" customHeight="1"/>
  <cols>
    <col min="1" max="1" width="9.296875" style="95" customWidth="1"/>
    <col min="2" max="2" width="40.8984375" style="95" customWidth="1"/>
    <col min="3" max="3" width="6.8984375" style="95" customWidth="1"/>
    <col min="4" max="4" width="6.296875" style="95" customWidth="1"/>
    <col min="5" max="5" width="12.796875" style="113" customWidth="1"/>
    <col min="6" max="6" width="13.296875" style="113" customWidth="1"/>
    <col min="7" max="7" width="14.19921875" style="113" customWidth="1"/>
    <col min="8" max="8" width="14.796875" style="113" customWidth="1"/>
    <col min="9" max="16384" width="8.796875" style="95"/>
  </cols>
  <sheetData>
    <row r="1" spans="1:8" s="85" customFormat="1" ht="15" customHeight="1">
      <c r="B1" s="131" t="s">
        <v>605</v>
      </c>
      <c r="C1" s="131"/>
      <c r="D1" s="86"/>
      <c r="E1" s="87"/>
      <c r="G1" s="165"/>
      <c r="H1" s="165" t="s">
        <v>19</v>
      </c>
    </row>
    <row r="2" spans="1:8" s="85" customFormat="1" ht="15" customHeight="1">
      <c r="B2" s="191" t="s">
        <v>585</v>
      </c>
      <c r="C2" s="191"/>
      <c r="D2" s="191"/>
      <c r="E2" s="87"/>
      <c r="F2" s="165"/>
      <c r="G2" s="165"/>
      <c r="H2" s="162" t="s">
        <v>611</v>
      </c>
    </row>
    <row r="3" spans="1:8" s="85" customFormat="1" ht="15" customHeight="1">
      <c r="B3" s="86"/>
      <c r="C3" s="86"/>
      <c r="D3" s="86"/>
      <c r="E3" s="87"/>
      <c r="F3" s="87"/>
      <c r="G3" s="87"/>
      <c r="H3" s="87"/>
    </row>
    <row r="4" spans="1:8" s="85" customFormat="1" ht="15" customHeight="1">
      <c r="B4" s="86"/>
      <c r="C4" s="86"/>
      <c r="D4" s="86"/>
      <c r="E4" s="87"/>
      <c r="F4" s="86"/>
      <c r="G4" s="114"/>
      <c r="H4" s="90" t="s">
        <v>482</v>
      </c>
    </row>
    <row r="5" spans="1:8" s="85" customFormat="1" ht="21.75" customHeight="1">
      <c r="B5" s="190" t="s">
        <v>483</v>
      </c>
      <c r="C5" s="190"/>
      <c r="D5" s="190"/>
      <c r="E5" s="190"/>
      <c r="F5" s="190"/>
      <c r="G5" s="190"/>
      <c r="H5" s="190"/>
    </row>
    <row r="6" spans="1:8" s="85" customFormat="1" ht="15" customHeight="1">
      <c r="B6" s="88"/>
      <c r="C6" s="88"/>
      <c r="D6" s="88"/>
      <c r="E6" s="88"/>
      <c r="F6" s="88"/>
      <c r="G6" s="88"/>
      <c r="H6" s="88"/>
    </row>
    <row r="7" spans="1:8" s="85" customFormat="1" ht="15" customHeight="1">
      <c r="B7" s="86"/>
      <c r="C7" s="86"/>
      <c r="D7" s="86"/>
      <c r="E7" s="87"/>
      <c r="F7" s="87"/>
      <c r="G7" s="87"/>
      <c r="H7" s="90" t="s">
        <v>260</v>
      </c>
    </row>
    <row r="8" spans="1:8" s="85" customFormat="1" ht="51.75" customHeight="1">
      <c r="A8" s="163" t="s">
        <v>261</v>
      </c>
      <c r="B8" s="164"/>
      <c r="C8" s="151" t="s">
        <v>262</v>
      </c>
      <c r="D8" s="91" t="s">
        <v>263</v>
      </c>
      <c r="E8" s="91" t="s">
        <v>484</v>
      </c>
      <c r="F8" s="91" t="s">
        <v>485</v>
      </c>
      <c r="G8" s="91" t="s">
        <v>486</v>
      </c>
      <c r="H8" s="91" t="s">
        <v>487</v>
      </c>
    </row>
    <row r="9" spans="1:8" ht="15" customHeight="1">
      <c r="A9" s="147" t="s">
        <v>488</v>
      </c>
      <c r="B9" s="137"/>
      <c r="C9" s="140" t="s">
        <v>6</v>
      </c>
      <c r="D9" s="99" t="s">
        <v>489</v>
      </c>
      <c r="E9" s="100">
        <v>8139069485</v>
      </c>
      <c r="F9" s="100">
        <v>9908082104</v>
      </c>
      <c r="G9" s="100">
        <v>41336868172</v>
      </c>
      <c r="H9" s="100">
        <v>36337217407</v>
      </c>
    </row>
    <row r="10" spans="1:8" ht="15" customHeight="1">
      <c r="A10" s="147" t="s">
        <v>490</v>
      </c>
      <c r="B10" s="137"/>
      <c r="C10" s="140" t="s">
        <v>256</v>
      </c>
      <c r="D10" s="99"/>
      <c r="E10" s="100"/>
      <c r="F10" s="100">
        <v>182913736</v>
      </c>
      <c r="G10" s="100"/>
      <c r="H10" s="100">
        <v>182913736</v>
      </c>
    </row>
    <row r="11" spans="1:8" ht="15" customHeight="1">
      <c r="A11" s="138" t="s">
        <v>491</v>
      </c>
      <c r="B11" s="137"/>
      <c r="C11" s="139" t="s">
        <v>492</v>
      </c>
      <c r="D11" s="96"/>
      <c r="E11" s="97">
        <f>E9-E10</f>
        <v>8139069485</v>
      </c>
      <c r="F11" s="97">
        <f>F9-F10</f>
        <v>9725168368</v>
      </c>
      <c r="G11" s="97">
        <f>G9-G10</f>
        <v>41336868172</v>
      </c>
      <c r="H11" s="97">
        <f>H9-H10</f>
        <v>36154303671</v>
      </c>
    </row>
    <row r="12" spans="1:8" ht="15" customHeight="1">
      <c r="A12" s="147" t="s">
        <v>493</v>
      </c>
      <c r="B12" s="137"/>
      <c r="C12" s="140" t="s">
        <v>494</v>
      </c>
      <c r="D12" s="99" t="s">
        <v>495</v>
      </c>
      <c r="E12" s="166">
        <v>4712396872</v>
      </c>
      <c r="F12" s="100">
        <v>6084544952</v>
      </c>
      <c r="G12" s="166">
        <v>26614000129</v>
      </c>
      <c r="H12" s="100">
        <v>20882064747</v>
      </c>
    </row>
    <row r="13" spans="1:8" ht="15" customHeight="1">
      <c r="A13" s="138" t="s">
        <v>496</v>
      </c>
      <c r="B13" s="137"/>
      <c r="C13" s="139" t="s">
        <v>497</v>
      </c>
      <c r="D13" s="96"/>
      <c r="E13" s="167">
        <f>E11-E12</f>
        <v>3426672613</v>
      </c>
      <c r="F13" s="97">
        <f>F11-F12</f>
        <v>3640623416</v>
      </c>
      <c r="G13" s="167">
        <f>G11-G12</f>
        <v>14722868043</v>
      </c>
      <c r="H13" s="97">
        <f>H11-H12</f>
        <v>15272238924</v>
      </c>
    </row>
    <row r="14" spans="1:8" ht="15" customHeight="1">
      <c r="A14" s="147" t="s">
        <v>498</v>
      </c>
      <c r="B14" s="137"/>
      <c r="C14" s="140" t="s">
        <v>499</v>
      </c>
      <c r="D14" s="99" t="s">
        <v>500</v>
      </c>
      <c r="E14" s="166">
        <v>119238037</v>
      </c>
      <c r="F14" s="100">
        <v>1565179</v>
      </c>
      <c r="G14" s="166">
        <v>204305134</v>
      </c>
      <c r="H14" s="100">
        <v>6817373</v>
      </c>
    </row>
    <row r="15" spans="1:8" ht="15" customHeight="1">
      <c r="A15" s="147" t="s">
        <v>501</v>
      </c>
      <c r="B15" s="137"/>
      <c r="C15" s="140" t="s">
        <v>502</v>
      </c>
      <c r="D15" s="99"/>
      <c r="E15" s="166">
        <v>5447050</v>
      </c>
      <c r="F15" s="100">
        <v>220872235</v>
      </c>
      <c r="G15" s="166">
        <v>108591070</v>
      </c>
      <c r="H15" s="100">
        <v>1484416264</v>
      </c>
    </row>
    <row r="16" spans="1:8" ht="15" customHeight="1">
      <c r="A16" s="152" t="s">
        <v>503</v>
      </c>
      <c r="B16" s="137"/>
      <c r="C16" s="153" t="s">
        <v>504</v>
      </c>
      <c r="D16" s="117"/>
      <c r="E16" s="168"/>
      <c r="F16" s="118">
        <v>220872235</v>
      </c>
      <c r="G16" s="168">
        <v>103144020</v>
      </c>
      <c r="H16" s="118">
        <v>1484416264</v>
      </c>
    </row>
    <row r="17" spans="1:8" ht="15" customHeight="1">
      <c r="A17" s="147" t="s">
        <v>505</v>
      </c>
      <c r="B17" s="137"/>
      <c r="C17" s="140" t="s">
        <v>506</v>
      </c>
      <c r="D17" s="99"/>
      <c r="E17" s="166">
        <v>2200636526</v>
      </c>
      <c r="F17" s="100">
        <v>1269131850</v>
      </c>
      <c r="G17" s="166">
        <v>6691457815</v>
      </c>
      <c r="H17" s="100">
        <v>4195861639</v>
      </c>
    </row>
    <row r="18" spans="1:8" ht="15" customHeight="1">
      <c r="A18" s="147" t="s">
        <v>507</v>
      </c>
      <c r="B18" s="137"/>
      <c r="C18" s="140" t="s">
        <v>508</v>
      </c>
      <c r="D18" s="99"/>
      <c r="E18" s="166">
        <v>1173588570</v>
      </c>
      <c r="F18" s="100">
        <v>2802758902</v>
      </c>
      <c r="G18" s="166">
        <v>6621844177</v>
      </c>
      <c r="H18" s="100">
        <v>8979904922</v>
      </c>
    </row>
    <row r="19" spans="1:8" ht="15" customHeight="1">
      <c r="A19" s="138" t="s">
        <v>509</v>
      </c>
      <c r="B19" s="137"/>
      <c r="C19" s="139" t="s">
        <v>510</v>
      </c>
      <c r="D19" s="96"/>
      <c r="E19" s="167">
        <f>E13+E14-E15-E17-E18</f>
        <v>166238504</v>
      </c>
      <c r="F19" s="97">
        <f>F13+F14-F15-F17-F18</f>
        <v>-650574392</v>
      </c>
      <c r="G19" s="97">
        <f>G13+G14-G15-G17-G18</f>
        <v>1505280115</v>
      </c>
      <c r="H19" s="97">
        <f>H13+H14-H15-H17-H18</f>
        <v>618873472</v>
      </c>
    </row>
    <row r="20" spans="1:8" ht="15" customHeight="1">
      <c r="A20" s="147" t="s">
        <v>511</v>
      </c>
      <c r="B20" s="137"/>
      <c r="C20" s="140" t="s">
        <v>512</v>
      </c>
      <c r="D20" s="99"/>
      <c r="E20" s="166">
        <v>80700209</v>
      </c>
      <c r="F20" s="100">
        <v>48426</v>
      </c>
      <c r="G20" s="166">
        <v>285782689</v>
      </c>
      <c r="H20" s="100">
        <v>58582828</v>
      </c>
    </row>
    <row r="21" spans="1:8" ht="15" customHeight="1">
      <c r="A21" s="147" t="s">
        <v>513</v>
      </c>
      <c r="B21" s="137"/>
      <c r="C21" s="140" t="s">
        <v>514</v>
      </c>
      <c r="D21" s="99"/>
      <c r="E21" s="166">
        <v>69370757</v>
      </c>
      <c r="F21" s="100">
        <v>730640</v>
      </c>
      <c r="G21" s="166">
        <v>1059045873</v>
      </c>
      <c r="H21" s="100">
        <v>113912805</v>
      </c>
    </row>
    <row r="22" spans="1:8" ht="15" customHeight="1">
      <c r="A22" s="138" t="s">
        <v>515</v>
      </c>
      <c r="B22" s="137"/>
      <c r="C22" s="139" t="s">
        <v>516</v>
      </c>
      <c r="D22" s="96"/>
      <c r="E22" s="97">
        <f>E20-E21</f>
        <v>11329452</v>
      </c>
      <c r="F22" s="97">
        <f>F20-F21</f>
        <v>-682214</v>
      </c>
      <c r="G22" s="97">
        <f>G20-G21</f>
        <v>-773263184</v>
      </c>
      <c r="H22" s="97">
        <f>H20-H21</f>
        <v>-55329977</v>
      </c>
    </row>
    <row r="23" spans="1:8" ht="15" customHeight="1">
      <c r="A23" s="147" t="s">
        <v>517</v>
      </c>
      <c r="B23" s="137"/>
      <c r="C23" s="140" t="s">
        <v>518</v>
      </c>
      <c r="D23" s="99"/>
      <c r="E23" s="100"/>
      <c r="F23" s="100">
        <v>0</v>
      </c>
      <c r="G23" s="100"/>
      <c r="H23" s="100">
        <v>0</v>
      </c>
    </row>
    <row r="24" spans="1:8" ht="15" customHeight="1">
      <c r="A24" s="138" t="s">
        <v>519</v>
      </c>
      <c r="B24" s="137"/>
      <c r="C24" s="139" t="s">
        <v>520</v>
      </c>
      <c r="D24" s="96"/>
      <c r="E24" s="97">
        <f>E19+E22</f>
        <v>177567956</v>
      </c>
      <c r="F24" s="97">
        <f>F19+F22</f>
        <v>-651256606</v>
      </c>
      <c r="G24" s="97">
        <f>G19+G22</f>
        <v>732016931</v>
      </c>
      <c r="H24" s="97">
        <f>H19+H22</f>
        <v>563543495</v>
      </c>
    </row>
    <row r="25" spans="1:8" ht="15" customHeight="1">
      <c r="A25" s="147" t="s">
        <v>521</v>
      </c>
      <c r="B25" s="137"/>
      <c r="C25" s="140" t="s">
        <v>522</v>
      </c>
      <c r="D25" s="99" t="s">
        <v>523</v>
      </c>
      <c r="E25" s="100">
        <v>238743639</v>
      </c>
      <c r="F25" s="100">
        <v>-277746235</v>
      </c>
      <c r="G25" s="100">
        <v>403399487</v>
      </c>
      <c r="H25" s="100">
        <v>25953791</v>
      </c>
    </row>
    <row r="26" spans="1:8" ht="15" customHeight="1">
      <c r="A26" s="147" t="s">
        <v>524</v>
      </c>
      <c r="B26" s="137"/>
      <c r="C26" s="140" t="s">
        <v>525</v>
      </c>
      <c r="D26" s="99"/>
      <c r="E26" s="100">
        <v>0</v>
      </c>
      <c r="F26" s="100">
        <v>72666320</v>
      </c>
      <c r="G26" s="100">
        <v>0</v>
      </c>
      <c r="H26" s="100">
        <v>72666320</v>
      </c>
    </row>
    <row r="27" spans="1:8" ht="15" customHeight="1">
      <c r="A27" s="138" t="s">
        <v>526</v>
      </c>
      <c r="B27" s="137"/>
      <c r="C27" s="139" t="s">
        <v>527</v>
      </c>
      <c r="D27" s="96"/>
      <c r="E27" s="97">
        <f>E24-E25</f>
        <v>-61175683</v>
      </c>
      <c r="F27" s="97">
        <f>F24-F25-F26</f>
        <v>-446176691</v>
      </c>
      <c r="G27" s="97">
        <f>G24-G25</f>
        <v>328617444</v>
      </c>
      <c r="H27" s="97">
        <f>H24-H25-H26</f>
        <v>464923384</v>
      </c>
    </row>
    <row r="28" spans="1:8" ht="15" customHeight="1">
      <c r="A28" s="147" t="s">
        <v>528</v>
      </c>
      <c r="B28" s="137"/>
      <c r="C28" s="140" t="s">
        <v>529</v>
      </c>
      <c r="D28" s="99"/>
      <c r="E28" s="100">
        <v>0</v>
      </c>
      <c r="F28" s="100">
        <v>0</v>
      </c>
      <c r="G28" s="100">
        <v>0</v>
      </c>
      <c r="H28" s="100">
        <v>0</v>
      </c>
    </row>
    <row r="29" spans="1:8" ht="15" customHeight="1">
      <c r="A29" s="147" t="s">
        <v>530</v>
      </c>
      <c r="B29" s="137"/>
      <c r="C29" s="140" t="s">
        <v>531</v>
      </c>
      <c r="D29" s="99"/>
      <c r="E29" s="100">
        <v>0</v>
      </c>
      <c r="F29" s="100">
        <v>0</v>
      </c>
      <c r="G29" s="100">
        <v>0</v>
      </c>
      <c r="H29" s="100">
        <v>0</v>
      </c>
    </row>
    <row r="30" spans="1:8" ht="15" customHeight="1">
      <c r="A30" s="147" t="s">
        <v>532</v>
      </c>
      <c r="B30" s="137"/>
      <c r="C30" s="140" t="s">
        <v>533</v>
      </c>
      <c r="D30" s="99"/>
      <c r="E30" s="100">
        <f>E27/3000000</f>
        <v>-20.391894333333333</v>
      </c>
      <c r="F30" s="166">
        <f>F27/3000000</f>
        <v>-148.72556366666666</v>
      </c>
      <c r="G30" s="100">
        <f>G27/3000000</f>
        <v>109.539148</v>
      </c>
      <c r="H30" s="166">
        <f>H27/3000000</f>
        <v>154.97446133333332</v>
      </c>
    </row>
    <row r="31" spans="1:8" ht="15" customHeight="1">
      <c r="B31" s="12"/>
      <c r="C31" s="12"/>
      <c r="D31" s="12"/>
      <c r="E31" s="81"/>
      <c r="F31" s="81"/>
      <c r="G31" s="81" t="s">
        <v>619</v>
      </c>
      <c r="H31" s="81"/>
    </row>
    <row r="32" spans="1:8" ht="15" customHeight="1">
      <c r="A32" s="107" t="s">
        <v>534</v>
      </c>
      <c r="B32" s="107"/>
      <c r="C32" s="12"/>
      <c r="D32" s="12" t="s">
        <v>476</v>
      </c>
      <c r="E32" s="81"/>
      <c r="F32" s="81"/>
      <c r="G32" s="81" t="s">
        <v>535</v>
      </c>
      <c r="H32" s="81"/>
    </row>
    <row r="33" spans="1:8" s="111" customFormat="1" ht="15" customHeight="1">
      <c r="A33" s="109" t="s">
        <v>536</v>
      </c>
      <c r="B33" s="109"/>
      <c r="C33" s="22"/>
      <c r="D33" s="22" t="s">
        <v>238</v>
      </c>
      <c r="E33" s="119"/>
      <c r="F33" s="119"/>
      <c r="G33" s="22" t="s">
        <v>537</v>
      </c>
      <c r="H33" s="119"/>
    </row>
    <row r="34" spans="1:8" ht="15" customHeight="1">
      <c r="G34" s="120"/>
    </row>
    <row r="35" spans="1:8" ht="15" customHeight="1">
      <c r="H35" s="120"/>
    </row>
    <row r="36" spans="1:8" ht="15" customHeight="1">
      <c r="H36" s="120"/>
    </row>
    <row r="37" spans="1:8" ht="15" customHeight="1">
      <c r="E37" s="160"/>
      <c r="F37" s="160"/>
      <c r="G37" s="160"/>
    </row>
    <row r="39" spans="1:8" ht="15" customHeight="1">
      <c r="A39" s="154" t="s">
        <v>538</v>
      </c>
      <c r="B39" s="154"/>
      <c r="D39" s="95" t="s">
        <v>254</v>
      </c>
      <c r="G39" s="113" t="s">
        <v>539</v>
      </c>
    </row>
  </sheetData>
  <mergeCells count="2">
    <mergeCell ref="B5:H5"/>
    <mergeCell ref="B2:D2"/>
  </mergeCells>
  <printOptions horizontalCentered="1"/>
  <pageMargins left="0.1" right="0.1" top="0.25" bottom="0.2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topLeftCell="A28" zoomScale="90" zoomScaleNormal="90" workbookViewId="0">
      <selection activeCell="E40" sqref="E40"/>
    </sheetView>
  </sheetViews>
  <sheetFormatPr defaultRowHeight="20.100000000000001" customHeight="1"/>
  <cols>
    <col min="1" max="1" width="8.296875" style="95" customWidth="1"/>
    <col min="2" max="2" width="34.796875" style="95" customWidth="1"/>
    <col min="3" max="3" width="6.5" style="112" customWidth="1"/>
    <col min="4" max="4" width="6.296875" style="95" customWidth="1"/>
    <col min="5" max="5" width="14.5" style="113" customWidth="1"/>
    <col min="6" max="6" width="15.8984375" style="113" customWidth="1"/>
    <col min="7" max="7" width="12.69921875" style="95" customWidth="1"/>
    <col min="8" max="8" width="13" style="95" customWidth="1"/>
    <col min="9" max="16384" width="8.796875" style="95"/>
  </cols>
  <sheetData>
    <row r="1" spans="1:8" s="85" customFormat="1" ht="20.100000000000001" customHeight="1">
      <c r="B1" s="192" t="s">
        <v>18</v>
      </c>
      <c r="C1" s="192"/>
      <c r="D1" s="131"/>
      <c r="E1" s="133"/>
      <c r="F1" s="130" t="s">
        <v>19</v>
      </c>
    </row>
    <row r="2" spans="1:8" s="85" customFormat="1" ht="20.100000000000001" customHeight="1">
      <c r="B2" s="193" t="s">
        <v>606</v>
      </c>
      <c r="C2" s="193"/>
      <c r="D2" s="193"/>
      <c r="E2" s="193"/>
      <c r="F2" s="162" t="s">
        <v>611</v>
      </c>
    </row>
    <row r="3" spans="1:8" s="85" customFormat="1" ht="20.100000000000001" customHeight="1">
      <c r="B3" s="194"/>
      <c r="C3" s="194"/>
      <c r="D3" s="86"/>
      <c r="E3" s="87"/>
      <c r="F3" s="87"/>
    </row>
    <row r="4" spans="1:8" s="85" customFormat="1" ht="20.100000000000001" customHeight="1">
      <c r="A4" s="149"/>
      <c r="B4" s="125"/>
      <c r="C4" s="132"/>
      <c r="D4" s="185"/>
      <c r="E4" s="185"/>
      <c r="F4" s="155" t="s">
        <v>540</v>
      </c>
    </row>
    <row r="5" spans="1:8" s="85" customFormat="1" ht="23.25" customHeight="1">
      <c r="B5" s="190" t="s">
        <v>541</v>
      </c>
      <c r="C5" s="190"/>
      <c r="D5" s="190"/>
      <c r="E5" s="190"/>
      <c r="F5" s="190"/>
    </row>
    <row r="6" spans="1:8" s="85" customFormat="1" ht="20.100000000000001" customHeight="1">
      <c r="B6" s="191" t="s">
        <v>542</v>
      </c>
      <c r="C6" s="191"/>
      <c r="D6" s="191"/>
      <c r="E6" s="191"/>
      <c r="F6" s="191"/>
    </row>
    <row r="7" spans="1:8" s="85" customFormat="1" ht="20.100000000000001" customHeight="1">
      <c r="B7" s="86"/>
      <c r="C7" s="88"/>
      <c r="D7" s="86"/>
      <c r="E7" s="87"/>
      <c r="F7" s="90" t="s">
        <v>260</v>
      </c>
    </row>
    <row r="8" spans="1:8" s="85" customFormat="1" ht="45">
      <c r="A8" s="186" t="s">
        <v>261</v>
      </c>
      <c r="B8" s="187"/>
      <c r="C8" s="91" t="s">
        <v>262</v>
      </c>
      <c r="D8" s="91" t="s">
        <v>263</v>
      </c>
      <c r="E8" s="123" t="s">
        <v>543</v>
      </c>
      <c r="F8" s="123" t="s">
        <v>544</v>
      </c>
    </row>
    <row r="9" spans="1:8" ht="20.100000000000001" customHeight="1">
      <c r="A9" s="124" t="s">
        <v>545</v>
      </c>
      <c r="B9" s="134"/>
      <c r="C9" s="92"/>
      <c r="D9" s="124"/>
      <c r="E9" s="93">
        <v>0</v>
      </c>
      <c r="F9" s="93">
        <v>0</v>
      </c>
    </row>
    <row r="10" spans="1:8" ht="20.100000000000001" customHeight="1">
      <c r="A10" s="115" t="s">
        <v>546</v>
      </c>
      <c r="B10" s="135"/>
      <c r="C10" s="99" t="s">
        <v>6</v>
      </c>
      <c r="D10" s="115"/>
      <c r="E10" s="100">
        <v>49591172177</v>
      </c>
      <c r="F10" s="100">
        <v>45644528321</v>
      </c>
      <c r="G10" s="121"/>
      <c r="H10" s="121"/>
    </row>
    <row r="11" spans="1:8" ht="20.100000000000001" customHeight="1">
      <c r="A11" s="115" t="s">
        <v>547</v>
      </c>
      <c r="B11" s="135"/>
      <c r="C11" s="99" t="s">
        <v>256</v>
      </c>
      <c r="D11" s="115"/>
      <c r="E11" s="100">
        <v>-21649499151</v>
      </c>
      <c r="F11" s="100">
        <v>-18650857153</v>
      </c>
    </row>
    <row r="12" spans="1:8" ht="20.100000000000001" customHeight="1">
      <c r="A12" s="115" t="s">
        <v>548</v>
      </c>
      <c r="B12" s="135"/>
      <c r="C12" s="99" t="s">
        <v>7</v>
      </c>
      <c r="D12" s="115"/>
      <c r="E12" s="100">
        <v>-4403501187</v>
      </c>
      <c r="F12" s="100">
        <v>-6373692805</v>
      </c>
    </row>
    <row r="13" spans="1:8" ht="20.100000000000001" customHeight="1">
      <c r="A13" s="115" t="s">
        <v>549</v>
      </c>
      <c r="B13" s="135"/>
      <c r="C13" s="99" t="s">
        <v>8</v>
      </c>
      <c r="D13" s="115"/>
      <c r="E13" s="100">
        <v>-331387152</v>
      </c>
      <c r="F13" s="100">
        <v>-2116598078</v>
      </c>
    </row>
    <row r="14" spans="1:8" ht="20.100000000000001" customHeight="1">
      <c r="A14" s="115" t="s">
        <v>550</v>
      </c>
      <c r="B14" s="135"/>
      <c r="C14" s="99" t="s">
        <v>9</v>
      </c>
      <c r="D14" s="115"/>
      <c r="E14" s="100">
        <v>-203709119</v>
      </c>
      <c r="F14" s="100">
        <v>-1937933880</v>
      </c>
    </row>
    <row r="15" spans="1:8" ht="20.100000000000001" customHeight="1">
      <c r="A15" s="115" t="s">
        <v>551</v>
      </c>
      <c r="B15" s="135"/>
      <c r="C15" s="99" t="s">
        <v>10</v>
      </c>
      <c r="D15" s="115"/>
      <c r="E15" s="100">
        <v>5176632803</v>
      </c>
      <c r="F15" s="100">
        <v>2417719405</v>
      </c>
    </row>
    <row r="16" spans="1:8" ht="20.100000000000001" customHeight="1">
      <c r="A16" s="115" t="s">
        <v>552</v>
      </c>
      <c r="B16" s="135"/>
      <c r="C16" s="99" t="s">
        <v>11</v>
      </c>
      <c r="D16" s="115"/>
      <c r="E16" s="100">
        <v>-9466524883</v>
      </c>
      <c r="F16" s="100">
        <v>-7708421446</v>
      </c>
    </row>
    <row r="17" spans="1:6" ht="20.100000000000001" customHeight="1">
      <c r="A17" s="116" t="s">
        <v>553</v>
      </c>
      <c r="B17" s="136"/>
      <c r="C17" s="96" t="s">
        <v>497</v>
      </c>
      <c r="D17" s="116"/>
      <c r="E17" s="97">
        <f>SUM(E9:E16)</f>
        <v>18713183488</v>
      </c>
      <c r="F17" s="97">
        <f>SUM(F9:F16)</f>
        <v>11274744364</v>
      </c>
    </row>
    <row r="18" spans="1:6" ht="20.100000000000001" customHeight="1">
      <c r="A18" s="116" t="s">
        <v>554</v>
      </c>
      <c r="B18" s="136"/>
      <c r="C18" s="96"/>
      <c r="D18" s="116"/>
      <c r="E18" s="97"/>
      <c r="F18" s="97"/>
    </row>
    <row r="19" spans="1:6" ht="20.100000000000001" customHeight="1">
      <c r="A19" s="115" t="s">
        <v>555</v>
      </c>
      <c r="B19" s="135"/>
      <c r="C19" s="99" t="s">
        <v>499</v>
      </c>
      <c r="D19" s="115"/>
      <c r="E19" s="100"/>
      <c r="F19" s="100">
        <v>-112425456</v>
      </c>
    </row>
    <row r="20" spans="1:6" ht="20.100000000000001" customHeight="1">
      <c r="A20" s="115" t="s">
        <v>556</v>
      </c>
      <c r="B20" s="135"/>
      <c r="C20" s="99" t="s">
        <v>502</v>
      </c>
      <c r="D20" s="115"/>
      <c r="E20" s="100"/>
      <c r="F20" s="100"/>
    </row>
    <row r="21" spans="1:6" ht="20.100000000000001" customHeight="1">
      <c r="A21" s="115" t="s">
        <v>557</v>
      </c>
      <c r="B21" s="135"/>
      <c r="C21" s="99" t="s">
        <v>504</v>
      </c>
      <c r="D21" s="115"/>
      <c r="E21" s="100">
        <v>-7100000000</v>
      </c>
      <c r="F21" s="100"/>
    </row>
    <row r="22" spans="1:6" ht="20.100000000000001" customHeight="1">
      <c r="A22" s="115" t="s">
        <v>558</v>
      </c>
      <c r="B22" s="135"/>
      <c r="C22" s="99" t="s">
        <v>506</v>
      </c>
      <c r="D22" s="115"/>
      <c r="E22" s="100">
        <v>1000000000</v>
      </c>
      <c r="F22" s="100"/>
    </row>
    <row r="23" spans="1:6" ht="20.100000000000001" customHeight="1">
      <c r="A23" s="115" t="s">
        <v>559</v>
      </c>
      <c r="B23" s="135"/>
      <c r="C23" s="99" t="s">
        <v>508</v>
      </c>
      <c r="D23" s="115"/>
      <c r="E23" s="100">
        <v>-9520000000</v>
      </c>
      <c r="F23" s="100"/>
    </row>
    <row r="24" spans="1:6" ht="20.100000000000001" customHeight="1">
      <c r="A24" s="115" t="s">
        <v>560</v>
      </c>
      <c r="B24" s="135"/>
      <c r="C24" s="99" t="s">
        <v>561</v>
      </c>
      <c r="D24" s="115"/>
      <c r="E24" s="100">
        <v>200000000</v>
      </c>
      <c r="F24" s="100"/>
    </row>
    <row r="25" spans="1:6" ht="20.100000000000001" customHeight="1">
      <c r="A25" s="115" t="s">
        <v>562</v>
      </c>
      <c r="B25" s="135"/>
      <c r="C25" s="99" t="s">
        <v>563</v>
      </c>
      <c r="D25" s="115"/>
      <c r="E25" s="100">
        <v>101988467</v>
      </c>
      <c r="F25" s="100">
        <v>8077373</v>
      </c>
    </row>
    <row r="26" spans="1:6" ht="20.100000000000001" customHeight="1">
      <c r="A26" s="116" t="s">
        <v>564</v>
      </c>
      <c r="B26" s="136"/>
      <c r="C26" s="96" t="s">
        <v>510</v>
      </c>
      <c r="D26" s="116"/>
      <c r="E26" s="97">
        <f>SUM(E19:E25)</f>
        <v>-15318011533</v>
      </c>
      <c r="F26" s="97">
        <f>SUM(F19:F25)</f>
        <v>-104348083</v>
      </c>
    </row>
    <row r="27" spans="1:6" ht="20.100000000000001" customHeight="1">
      <c r="A27" s="116" t="s">
        <v>565</v>
      </c>
      <c r="B27" s="136"/>
      <c r="C27" s="96"/>
      <c r="D27" s="116"/>
      <c r="E27" s="97"/>
      <c r="F27" s="97"/>
    </row>
    <row r="28" spans="1:6" ht="20.100000000000001" customHeight="1">
      <c r="A28" s="115" t="s">
        <v>566</v>
      </c>
      <c r="B28" s="135"/>
      <c r="C28" s="99" t="s">
        <v>512</v>
      </c>
      <c r="D28" s="115"/>
      <c r="E28" s="100"/>
      <c r="F28" s="100"/>
    </row>
    <row r="29" spans="1:6" ht="20.100000000000001" customHeight="1">
      <c r="A29" s="115" t="s">
        <v>567</v>
      </c>
      <c r="B29" s="135"/>
      <c r="C29" s="99" t="s">
        <v>514</v>
      </c>
      <c r="D29" s="115"/>
      <c r="E29" s="100"/>
      <c r="F29" s="100"/>
    </row>
    <row r="30" spans="1:6" ht="20.100000000000001" customHeight="1">
      <c r="A30" s="115" t="s">
        <v>568</v>
      </c>
      <c r="B30" s="135"/>
      <c r="C30" s="99" t="s">
        <v>569</v>
      </c>
      <c r="D30" s="115"/>
      <c r="E30" s="100">
        <v>2250000000</v>
      </c>
      <c r="F30" s="100">
        <v>6235000000</v>
      </c>
    </row>
    <row r="31" spans="1:6" ht="20.100000000000001" customHeight="1">
      <c r="A31" s="115" t="s">
        <v>570</v>
      </c>
      <c r="B31" s="135"/>
      <c r="C31" s="99" t="s">
        <v>571</v>
      </c>
      <c r="D31" s="115"/>
      <c r="E31" s="100">
        <v>-5185000000</v>
      </c>
      <c r="F31" s="100">
        <v>-15983387015</v>
      </c>
    </row>
    <row r="32" spans="1:6" ht="20.100000000000001" customHeight="1">
      <c r="A32" s="115" t="s">
        <v>572</v>
      </c>
      <c r="B32" s="135"/>
      <c r="C32" s="99" t="s">
        <v>573</v>
      </c>
      <c r="D32" s="115"/>
      <c r="E32" s="100"/>
      <c r="F32" s="100"/>
    </row>
    <row r="33" spans="1:7" ht="20.100000000000001" customHeight="1">
      <c r="A33" s="115" t="s">
        <v>574</v>
      </c>
      <c r="B33" s="135"/>
      <c r="C33" s="99" t="s">
        <v>575</v>
      </c>
      <c r="D33" s="115"/>
      <c r="E33" s="100"/>
      <c r="F33" s="100"/>
    </row>
    <row r="34" spans="1:7" ht="20.100000000000001" customHeight="1">
      <c r="A34" s="116" t="s">
        <v>576</v>
      </c>
      <c r="B34" s="136"/>
      <c r="C34" s="96" t="s">
        <v>516</v>
      </c>
      <c r="D34" s="116"/>
      <c r="E34" s="97">
        <f>E33+E32+E31+E30+E29+E28</f>
        <v>-2935000000</v>
      </c>
      <c r="F34" s="97">
        <f>F33+F32+F31+F30+F29+F28</f>
        <v>-9748387015</v>
      </c>
    </row>
    <row r="35" spans="1:7" ht="20.100000000000001" customHeight="1">
      <c r="A35" s="116" t="s">
        <v>577</v>
      </c>
      <c r="B35" s="136"/>
      <c r="C35" s="96" t="s">
        <v>520</v>
      </c>
      <c r="D35" s="116"/>
      <c r="E35" s="97">
        <f>E17+E26+E34</f>
        <v>460171955</v>
      </c>
      <c r="F35" s="97">
        <f>F17+F26+F34</f>
        <v>1422009266</v>
      </c>
    </row>
    <row r="36" spans="1:7" ht="20.100000000000001" customHeight="1">
      <c r="A36" s="115" t="s">
        <v>578</v>
      </c>
      <c r="B36" s="135"/>
      <c r="C36" s="99" t="s">
        <v>527</v>
      </c>
      <c r="D36" s="115"/>
      <c r="E36" s="100">
        <v>2013513875</v>
      </c>
      <c r="F36" s="100">
        <v>591504609</v>
      </c>
    </row>
    <row r="37" spans="1:7" ht="20.100000000000001" customHeight="1">
      <c r="A37" s="115" t="s">
        <v>579</v>
      </c>
      <c r="B37" s="135"/>
      <c r="C37" s="99" t="s">
        <v>529</v>
      </c>
      <c r="D37" s="115"/>
      <c r="E37" s="100"/>
      <c r="F37" s="100"/>
    </row>
    <row r="38" spans="1:7" ht="20.100000000000001" customHeight="1">
      <c r="A38" s="116" t="s">
        <v>580</v>
      </c>
      <c r="B38" s="136"/>
      <c r="C38" s="96" t="s">
        <v>533</v>
      </c>
      <c r="D38" s="116"/>
      <c r="E38" s="97">
        <f>E35+E36+E37</f>
        <v>2473685830</v>
      </c>
      <c r="F38" s="167">
        <f>F35+F36+F37</f>
        <v>2013513875</v>
      </c>
    </row>
    <row r="39" spans="1:7" ht="20.100000000000001" customHeight="1">
      <c r="B39" s="12"/>
      <c r="C39" s="80"/>
      <c r="D39" s="12"/>
      <c r="E39" s="183" t="s">
        <v>620</v>
      </c>
      <c r="F39" s="183"/>
      <c r="G39" s="122"/>
    </row>
    <row r="40" spans="1:7" ht="20.100000000000001" customHeight="1">
      <c r="A40" s="107" t="s">
        <v>475</v>
      </c>
      <c r="B40" s="107"/>
      <c r="C40" s="108" t="s">
        <v>476</v>
      </c>
      <c r="D40" s="12"/>
      <c r="E40" s="81" t="s">
        <v>581</v>
      </c>
      <c r="F40" s="81"/>
    </row>
    <row r="41" spans="1:7" s="111" customFormat="1" ht="20.100000000000001" customHeight="1">
      <c r="A41" s="109" t="s">
        <v>478</v>
      </c>
      <c r="B41" s="109"/>
      <c r="C41" s="110" t="s">
        <v>238</v>
      </c>
      <c r="D41" s="22"/>
      <c r="E41" s="119" t="s">
        <v>582</v>
      </c>
      <c r="F41" s="119"/>
    </row>
    <row r="42" spans="1:7" ht="20.100000000000001" customHeight="1">
      <c r="B42" s="12"/>
      <c r="C42" s="80"/>
      <c r="D42" s="12"/>
      <c r="E42" s="81"/>
      <c r="F42" s="81"/>
    </row>
    <row r="43" spans="1:7" ht="20.100000000000001" customHeight="1">
      <c r="B43" s="12"/>
      <c r="C43" s="80"/>
      <c r="D43" s="12"/>
      <c r="E43" s="81"/>
      <c r="F43" s="81"/>
    </row>
    <row r="44" spans="1:7" ht="20.100000000000001" customHeight="1">
      <c r="B44" s="12"/>
      <c r="C44" s="80"/>
      <c r="D44" s="12"/>
      <c r="E44" s="81"/>
      <c r="F44" s="81"/>
    </row>
    <row r="45" spans="1:7" ht="20.100000000000001" customHeight="1">
      <c r="B45" s="12"/>
      <c r="C45" s="80"/>
      <c r="D45" s="12"/>
      <c r="E45" s="81"/>
      <c r="F45" s="81"/>
    </row>
    <row r="46" spans="1:7" ht="20.100000000000001" customHeight="1">
      <c r="B46" s="12"/>
      <c r="C46" s="80"/>
      <c r="D46" s="12"/>
      <c r="E46" s="81"/>
      <c r="F46" s="81"/>
    </row>
    <row r="47" spans="1:7" ht="20.100000000000001" customHeight="1">
      <c r="A47" s="107" t="s">
        <v>480</v>
      </c>
      <c r="B47" s="107"/>
      <c r="C47" s="108" t="s">
        <v>254</v>
      </c>
      <c r="D47" s="12"/>
      <c r="E47" s="81" t="s">
        <v>583</v>
      </c>
      <c r="F47" s="81"/>
    </row>
  </sheetData>
  <mergeCells count="8">
    <mergeCell ref="B1:C1"/>
    <mergeCell ref="B2:E2"/>
    <mergeCell ref="A8:B8"/>
    <mergeCell ref="B5:F5"/>
    <mergeCell ref="B6:F6"/>
    <mergeCell ref="E39:F39"/>
    <mergeCell ref="B3:C3"/>
    <mergeCell ref="D4:E4"/>
  </mergeCells>
  <printOptions horizontalCentered="1"/>
  <pageMargins left="0.15748031496062992" right="0.15748031496062992" top="0.23622047244094491" bottom="0.23622047244094491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5"/>
  <sheetViews>
    <sheetView tabSelected="1" topLeftCell="A370" zoomScaleNormal="100" workbookViewId="0">
      <selection activeCell="B368" sqref="B368"/>
    </sheetView>
  </sheetViews>
  <sheetFormatPr defaultRowHeight="20.100000000000001" customHeight="1"/>
  <cols>
    <col min="1" max="1" width="2.8984375" style="3" customWidth="1"/>
    <col min="2" max="2" width="12.3984375" style="2" customWidth="1"/>
    <col min="3" max="3" width="12.69921875" style="2" customWidth="1"/>
    <col min="4" max="4" width="12.5" style="2" customWidth="1"/>
    <col min="5" max="5" width="12.8984375" style="2" customWidth="1"/>
    <col min="6" max="6" width="13.19921875" style="5" customWidth="1"/>
    <col min="7" max="7" width="12.796875" style="6" customWidth="1"/>
    <col min="8" max="8" width="12.19921875" style="2" customWidth="1"/>
    <col min="9" max="9" width="12.796875" style="2" customWidth="1"/>
    <col min="10" max="16384" width="8.796875" style="2"/>
  </cols>
  <sheetData>
    <row r="1" spans="1:8" ht="20.100000000000001" customHeight="1">
      <c r="A1" s="127"/>
      <c r="B1" s="127"/>
      <c r="C1" s="206" t="s">
        <v>18</v>
      </c>
      <c r="D1" s="206"/>
      <c r="E1" s="206"/>
      <c r="F1" s="207" t="s">
        <v>19</v>
      </c>
      <c r="G1" s="207"/>
      <c r="H1" s="207"/>
    </row>
    <row r="2" spans="1:8" ht="20.100000000000001" customHeight="1">
      <c r="A2" s="127"/>
      <c r="B2" s="127"/>
      <c r="C2" s="206" t="s">
        <v>610</v>
      </c>
      <c r="D2" s="206"/>
      <c r="E2" s="206"/>
      <c r="F2" s="206"/>
      <c r="G2" s="207" t="s">
        <v>611</v>
      </c>
      <c r="H2" s="207"/>
    </row>
    <row r="3" spans="1:8" ht="20.100000000000001" customHeight="1">
      <c r="A3" s="127"/>
      <c r="B3" s="127"/>
      <c r="C3" s="129"/>
      <c r="D3" s="129"/>
      <c r="E3" s="129"/>
      <c r="F3" s="129"/>
      <c r="G3" s="130"/>
      <c r="H3" s="130"/>
    </row>
    <row r="4" spans="1:8" ht="20.100000000000001" customHeight="1">
      <c r="A4" s="128"/>
      <c r="B4" s="128"/>
      <c r="C4" s="205"/>
      <c r="D4" s="205"/>
      <c r="E4" s="205"/>
      <c r="F4" s="205"/>
      <c r="G4" s="204" t="s">
        <v>255</v>
      </c>
      <c r="H4" s="204"/>
    </row>
    <row r="5" spans="1:8" ht="31.5" customHeight="1">
      <c r="A5" s="210" t="s">
        <v>20</v>
      </c>
      <c r="B5" s="210"/>
      <c r="C5" s="210"/>
      <c r="D5" s="210"/>
      <c r="E5" s="210"/>
      <c r="F5" s="210"/>
      <c r="G5" s="210"/>
      <c r="H5" s="210"/>
    </row>
    <row r="6" spans="1:8" ht="20.100000000000001" customHeight="1">
      <c r="A6" s="211"/>
      <c r="B6" s="211"/>
      <c r="C6" s="211"/>
      <c r="D6" s="211"/>
      <c r="E6" s="211"/>
      <c r="F6" s="211"/>
      <c r="G6" s="211"/>
      <c r="H6" s="211"/>
    </row>
    <row r="7" spans="1:8" ht="20.100000000000001" customHeight="1">
      <c r="A7" s="196"/>
      <c r="B7" s="196"/>
      <c r="C7" s="196"/>
      <c r="D7" s="196"/>
      <c r="E7" s="196"/>
      <c r="F7" s="196"/>
      <c r="G7" s="196"/>
      <c r="H7" s="196"/>
    </row>
    <row r="8" spans="1:8" ht="20.100000000000001" customHeight="1">
      <c r="A8" s="8" t="s">
        <v>0</v>
      </c>
      <c r="B8" s="196" t="s">
        <v>29</v>
      </c>
      <c r="C8" s="196"/>
      <c r="D8" s="196"/>
      <c r="E8" s="196"/>
      <c r="F8" s="196"/>
      <c r="G8" s="196"/>
      <c r="H8" s="196"/>
    </row>
    <row r="9" spans="1:8" ht="20.100000000000001" customHeight="1">
      <c r="A9" s="8">
        <v>1</v>
      </c>
      <c r="B9" s="196" t="s">
        <v>30</v>
      </c>
      <c r="C9" s="196"/>
      <c r="D9" s="196"/>
      <c r="E9" s="196"/>
      <c r="F9" s="196"/>
      <c r="G9" s="196"/>
      <c r="H9" s="196"/>
    </row>
    <row r="10" spans="1:8" ht="20.100000000000001" customHeight="1">
      <c r="A10" s="8"/>
      <c r="B10" s="201" t="s">
        <v>22</v>
      </c>
      <c r="C10" s="201"/>
      <c r="D10" s="201"/>
      <c r="E10" s="201"/>
      <c r="F10" s="201"/>
      <c r="G10" s="201"/>
      <c r="H10" s="201"/>
    </row>
    <row r="11" spans="1:8" ht="20.100000000000001" customHeight="1">
      <c r="A11" s="8">
        <v>2</v>
      </c>
      <c r="B11" s="196" t="s">
        <v>21</v>
      </c>
      <c r="C11" s="196"/>
      <c r="D11" s="196"/>
      <c r="E11" s="196"/>
      <c r="F11" s="196"/>
      <c r="G11" s="196"/>
      <c r="H11" s="196"/>
    </row>
    <row r="12" spans="1:8" ht="20.100000000000001" customHeight="1">
      <c r="A12" s="8"/>
      <c r="B12" s="201" t="s">
        <v>23</v>
      </c>
      <c r="C12" s="201"/>
      <c r="D12" s="201"/>
      <c r="E12" s="201"/>
      <c r="F12" s="201"/>
      <c r="G12" s="201"/>
      <c r="H12" s="201"/>
    </row>
    <row r="13" spans="1:8" ht="20.100000000000001" customHeight="1">
      <c r="A13" s="8">
        <v>3</v>
      </c>
      <c r="B13" s="196" t="s">
        <v>63</v>
      </c>
      <c r="C13" s="196"/>
      <c r="D13" s="196"/>
      <c r="E13" s="196"/>
      <c r="F13" s="196"/>
      <c r="G13" s="196"/>
      <c r="H13" s="196"/>
    </row>
    <row r="14" spans="1:8" ht="20.100000000000001" customHeight="1">
      <c r="A14" s="8"/>
      <c r="B14" s="201" t="s">
        <v>64</v>
      </c>
      <c r="C14" s="201"/>
      <c r="D14" s="201"/>
      <c r="E14" s="201"/>
      <c r="F14" s="201"/>
      <c r="G14" s="201"/>
      <c r="H14" s="201"/>
    </row>
    <row r="15" spans="1:8" s="4" customFormat="1" ht="20.100000000000001" customHeight="1">
      <c r="A15" s="9"/>
      <c r="B15" s="201" t="s">
        <v>74</v>
      </c>
      <c r="C15" s="201"/>
      <c r="D15" s="201"/>
      <c r="E15" s="201"/>
      <c r="F15" s="201"/>
      <c r="G15" s="201"/>
      <c r="H15" s="201"/>
    </row>
    <row r="16" spans="1:8" ht="20.100000000000001" customHeight="1">
      <c r="A16" s="8"/>
      <c r="B16" s="201" t="s">
        <v>75</v>
      </c>
      <c r="C16" s="201"/>
      <c r="D16" s="201"/>
      <c r="E16" s="201"/>
      <c r="F16" s="201"/>
      <c r="G16" s="201"/>
      <c r="H16" s="201"/>
    </row>
    <row r="17" spans="1:8" ht="20.100000000000001" customHeight="1">
      <c r="A17" s="8"/>
      <c r="B17" s="201" t="s">
        <v>76</v>
      </c>
      <c r="C17" s="201"/>
      <c r="D17" s="201"/>
      <c r="E17" s="201"/>
      <c r="F17" s="201"/>
      <c r="G17" s="201"/>
      <c r="H17" s="201"/>
    </row>
    <row r="18" spans="1:8" ht="20.100000000000001" customHeight="1">
      <c r="A18" s="8"/>
      <c r="B18" s="201" t="s">
        <v>24</v>
      </c>
      <c r="C18" s="201"/>
      <c r="D18" s="201"/>
      <c r="E18" s="201"/>
      <c r="F18" s="201"/>
      <c r="G18" s="201"/>
      <c r="H18" s="201"/>
    </row>
    <row r="19" spans="1:8" ht="20.100000000000001" customHeight="1">
      <c r="A19" s="8"/>
      <c r="B19" s="201" t="s">
        <v>66</v>
      </c>
      <c r="C19" s="201"/>
      <c r="D19" s="201"/>
      <c r="E19" s="201"/>
      <c r="F19" s="201"/>
      <c r="G19" s="201"/>
      <c r="H19" s="201"/>
    </row>
    <row r="20" spans="1:8" ht="20.100000000000001" customHeight="1">
      <c r="A20" s="8"/>
      <c r="B20" s="201" t="s">
        <v>106</v>
      </c>
      <c r="C20" s="201"/>
      <c r="D20" s="201"/>
      <c r="E20" s="201"/>
      <c r="F20" s="201"/>
      <c r="G20" s="201"/>
      <c r="H20" s="201"/>
    </row>
    <row r="21" spans="1:8" ht="20.100000000000001" customHeight="1">
      <c r="A21" s="8"/>
      <c r="B21" s="201" t="s">
        <v>107</v>
      </c>
      <c r="C21" s="201"/>
      <c r="D21" s="201"/>
      <c r="E21" s="201"/>
      <c r="F21" s="201"/>
      <c r="G21" s="201"/>
      <c r="H21" s="201"/>
    </row>
    <row r="22" spans="1:8" ht="20.100000000000001" customHeight="1">
      <c r="A22" s="8"/>
      <c r="B22" s="201" t="s">
        <v>65</v>
      </c>
      <c r="C22" s="201"/>
      <c r="D22" s="201"/>
      <c r="E22" s="201"/>
      <c r="F22" s="201"/>
      <c r="G22" s="201"/>
      <c r="H22" s="201"/>
    </row>
    <row r="23" spans="1:8" ht="20.100000000000001" customHeight="1">
      <c r="A23" s="8"/>
      <c r="B23" s="201" t="s">
        <v>25</v>
      </c>
      <c r="C23" s="201"/>
      <c r="D23" s="201"/>
      <c r="E23" s="201"/>
      <c r="F23" s="201"/>
      <c r="G23" s="201"/>
      <c r="H23" s="201"/>
    </row>
    <row r="24" spans="1:8" ht="20.100000000000001" customHeight="1">
      <c r="A24" s="8">
        <v>4</v>
      </c>
      <c r="B24" s="196" t="s">
        <v>67</v>
      </c>
      <c r="C24" s="196"/>
      <c r="D24" s="196"/>
      <c r="E24" s="196"/>
      <c r="F24" s="196"/>
      <c r="G24" s="196"/>
      <c r="H24" s="196"/>
    </row>
    <row r="25" spans="1:8" ht="20.100000000000001" customHeight="1">
      <c r="A25" s="8" t="s">
        <v>1</v>
      </c>
      <c r="B25" s="196" t="s">
        <v>26</v>
      </c>
      <c r="C25" s="196"/>
      <c r="D25" s="196"/>
      <c r="E25" s="196"/>
      <c r="F25" s="196"/>
      <c r="G25" s="196"/>
      <c r="H25" s="196"/>
    </row>
    <row r="26" spans="1:8" ht="20.100000000000001" customHeight="1">
      <c r="A26" s="10">
        <v>1</v>
      </c>
      <c r="B26" s="201" t="s">
        <v>27</v>
      </c>
      <c r="C26" s="201"/>
      <c r="D26" s="201"/>
      <c r="E26" s="201"/>
      <c r="F26" s="201"/>
      <c r="G26" s="201"/>
      <c r="H26" s="201"/>
    </row>
    <row r="27" spans="1:8" ht="20.100000000000001" customHeight="1">
      <c r="A27" s="10">
        <v>2</v>
      </c>
      <c r="B27" s="201" t="s">
        <v>28</v>
      </c>
      <c r="C27" s="201"/>
      <c r="D27" s="201"/>
      <c r="E27" s="201"/>
      <c r="F27" s="201"/>
      <c r="G27" s="201"/>
      <c r="H27" s="201"/>
    </row>
    <row r="28" spans="1:8" ht="20.100000000000001" customHeight="1">
      <c r="A28" s="8" t="s">
        <v>2</v>
      </c>
      <c r="B28" s="196" t="s">
        <v>68</v>
      </c>
      <c r="C28" s="196"/>
      <c r="D28" s="196"/>
      <c r="E28" s="196"/>
      <c r="F28" s="196"/>
      <c r="G28" s="196"/>
      <c r="H28" s="196"/>
    </row>
    <row r="29" spans="1:8" ht="20.100000000000001" customHeight="1">
      <c r="A29" s="10">
        <v>1</v>
      </c>
      <c r="B29" s="201" t="s">
        <v>69</v>
      </c>
      <c r="C29" s="201"/>
      <c r="D29" s="201"/>
      <c r="E29" s="201"/>
      <c r="F29" s="201"/>
      <c r="G29" s="201"/>
      <c r="H29" s="201"/>
    </row>
    <row r="30" spans="1:8" ht="20.100000000000001" customHeight="1">
      <c r="A30" s="8"/>
      <c r="B30" s="201" t="s">
        <v>31</v>
      </c>
      <c r="C30" s="201"/>
      <c r="D30" s="201"/>
      <c r="E30" s="201"/>
      <c r="F30" s="201"/>
      <c r="G30" s="201"/>
      <c r="H30" s="201"/>
    </row>
    <row r="31" spans="1:8" ht="20.100000000000001" customHeight="1">
      <c r="A31" s="10">
        <v>2</v>
      </c>
      <c r="B31" s="201" t="s">
        <v>108</v>
      </c>
      <c r="C31" s="201"/>
      <c r="D31" s="201"/>
      <c r="E31" s="201"/>
      <c r="F31" s="201"/>
      <c r="G31" s="201"/>
      <c r="H31" s="201"/>
    </row>
    <row r="32" spans="1:8" ht="20.100000000000001" customHeight="1">
      <c r="A32" s="10"/>
      <c r="B32" s="201" t="s">
        <v>109</v>
      </c>
      <c r="C32" s="201"/>
      <c r="D32" s="201"/>
      <c r="E32" s="201"/>
      <c r="F32" s="201"/>
      <c r="G32" s="201"/>
      <c r="H32" s="201"/>
    </row>
    <row r="33" spans="1:8" ht="20.100000000000001" customHeight="1">
      <c r="A33" s="10">
        <v>3</v>
      </c>
      <c r="B33" s="201" t="s">
        <v>32</v>
      </c>
      <c r="C33" s="201"/>
      <c r="D33" s="201"/>
      <c r="E33" s="201"/>
      <c r="F33" s="201"/>
      <c r="G33" s="201"/>
      <c r="H33" s="201"/>
    </row>
    <row r="34" spans="1:8" ht="20.100000000000001" customHeight="1">
      <c r="A34" s="8" t="s">
        <v>3</v>
      </c>
      <c r="B34" s="196" t="s">
        <v>70</v>
      </c>
      <c r="C34" s="196"/>
      <c r="D34" s="196"/>
      <c r="E34" s="196"/>
      <c r="F34" s="196"/>
      <c r="G34" s="196"/>
      <c r="H34" s="196"/>
    </row>
    <row r="35" spans="1:8" ht="20.100000000000001" customHeight="1">
      <c r="A35" s="8">
        <v>1</v>
      </c>
      <c r="B35" s="196" t="s">
        <v>33</v>
      </c>
      <c r="C35" s="196"/>
      <c r="D35" s="196"/>
      <c r="E35" s="196"/>
      <c r="F35" s="196"/>
      <c r="G35" s="196"/>
      <c r="H35" s="196"/>
    </row>
    <row r="36" spans="1:8" ht="20.100000000000001" customHeight="1">
      <c r="A36" s="8"/>
      <c r="B36" s="201" t="s">
        <v>110</v>
      </c>
      <c r="C36" s="201"/>
      <c r="D36" s="201"/>
      <c r="E36" s="201"/>
      <c r="F36" s="201"/>
      <c r="G36" s="201"/>
      <c r="H36" s="201"/>
    </row>
    <row r="37" spans="1:8" ht="20.100000000000001" customHeight="1">
      <c r="A37" s="8"/>
      <c r="B37" s="201" t="s">
        <v>111</v>
      </c>
      <c r="C37" s="201"/>
      <c r="D37" s="201"/>
      <c r="E37" s="201"/>
      <c r="F37" s="201"/>
      <c r="G37" s="201"/>
      <c r="H37" s="201"/>
    </row>
    <row r="38" spans="1:8" ht="20.100000000000001" customHeight="1">
      <c r="A38" s="8"/>
      <c r="B38" s="201" t="s">
        <v>112</v>
      </c>
      <c r="C38" s="201"/>
      <c r="D38" s="201"/>
      <c r="E38" s="201"/>
      <c r="F38" s="201"/>
      <c r="G38" s="201"/>
      <c r="H38" s="201"/>
    </row>
    <row r="39" spans="1:8" ht="20.100000000000001" customHeight="1">
      <c r="A39" s="8">
        <v>2</v>
      </c>
      <c r="B39" s="196" t="s">
        <v>34</v>
      </c>
      <c r="C39" s="196"/>
      <c r="D39" s="196"/>
      <c r="E39" s="196"/>
      <c r="F39" s="196"/>
      <c r="G39" s="196"/>
      <c r="H39" s="196"/>
    </row>
    <row r="40" spans="1:8" ht="20.100000000000001" customHeight="1">
      <c r="A40" s="8"/>
      <c r="B40" s="201" t="s">
        <v>35</v>
      </c>
      <c r="C40" s="201"/>
      <c r="D40" s="201"/>
      <c r="E40" s="201"/>
      <c r="F40" s="201"/>
      <c r="G40" s="201"/>
      <c r="H40" s="201"/>
    </row>
    <row r="41" spans="1:8" ht="20.100000000000001" customHeight="1">
      <c r="A41" s="8"/>
      <c r="B41" s="201" t="s">
        <v>71</v>
      </c>
      <c r="C41" s="201"/>
      <c r="D41" s="201"/>
      <c r="E41" s="201"/>
      <c r="F41" s="201"/>
      <c r="G41" s="201"/>
      <c r="H41" s="201"/>
    </row>
    <row r="42" spans="1:8" ht="20.100000000000001" customHeight="1">
      <c r="A42" s="8"/>
      <c r="B42" s="201" t="s">
        <v>36</v>
      </c>
      <c r="C42" s="201"/>
      <c r="D42" s="201"/>
      <c r="E42" s="201"/>
      <c r="F42" s="201"/>
      <c r="G42" s="201"/>
      <c r="H42" s="201"/>
    </row>
    <row r="43" spans="1:8" ht="20.100000000000001" customHeight="1">
      <c r="A43" s="8"/>
      <c r="B43" s="201" t="s">
        <v>37</v>
      </c>
      <c r="C43" s="201"/>
      <c r="D43" s="201"/>
      <c r="E43" s="201"/>
      <c r="F43" s="201"/>
      <c r="G43" s="201"/>
      <c r="H43" s="201"/>
    </row>
    <row r="44" spans="1:8" ht="20.100000000000001" customHeight="1">
      <c r="A44" s="8">
        <v>3</v>
      </c>
      <c r="B44" s="196" t="s">
        <v>120</v>
      </c>
      <c r="C44" s="196"/>
      <c r="D44" s="196"/>
      <c r="E44" s="196"/>
      <c r="F44" s="196"/>
      <c r="G44" s="196"/>
      <c r="H44" s="196"/>
    </row>
    <row r="45" spans="1:8" ht="20.100000000000001" customHeight="1">
      <c r="A45" s="8"/>
      <c r="B45" s="201" t="s">
        <v>38</v>
      </c>
      <c r="C45" s="201"/>
      <c r="D45" s="201"/>
      <c r="E45" s="201"/>
      <c r="F45" s="201"/>
      <c r="G45" s="201"/>
      <c r="H45" s="201"/>
    </row>
    <row r="46" spans="1:8" ht="20.100000000000001" customHeight="1">
      <c r="A46" s="8"/>
      <c r="B46" s="201" t="s">
        <v>72</v>
      </c>
      <c r="C46" s="201"/>
      <c r="D46" s="201"/>
      <c r="E46" s="201"/>
      <c r="F46" s="201"/>
      <c r="G46" s="201"/>
      <c r="H46" s="201"/>
    </row>
    <row r="47" spans="1:8" ht="20.100000000000001" customHeight="1">
      <c r="A47" s="8"/>
      <c r="B47" s="201" t="s">
        <v>244</v>
      </c>
      <c r="C47" s="201"/>
      <c r="D47" s="201"/>
      <c r="E47" s="201"/>
      <c r="F47" s="201"/>
      <c r="G47" s="201"/>
      <c r="H47" s="201"/>
    </row>
    <row r="48" spans="1:8" ht="20.100000000000001" customHeight="1">
      <c r="A48" s="8"/>
      <c r="B48" s="201" t="s">
        <v>245</v>
      </c>
      <c r="C48" s="201"/>
      <c r="D48" s="201"/>
      <c r="E48" s="201"/>
      <c r="F48" s="201"/>
      <c r="G48" s="201"/>
      <c r="H48" s="201"/>
    </row>
    <row r="49" spans="1:8" ht="20.100000000000001" customHeight="1">
      <c r="A49" s="8"/>
      <c r="B49" s="201" t="s">
        <v>113</v>
      </c>
      <c r="C49" s="201"/>
      <c r="D49" s="201"/>
      <c r="E49" s="201"/>
      <c r="F49" s="201"/>
      <c r="G49" s="201"/>
      <c r="H49" s="201"/>
    </row>
    <row r="50" spans="1:8" ht="20.100000000000001" customHeight="1">
      <c r="A50" s="8"/>
      <c r="B50" s="201" t="s">
        <v>114</v>
      </c>
      <c r="C50" s="201"/>
      <c r="D50" s="201"/>
      <c r="E50" s="201"/>
      <c r="F50" s="201"/>
      <c r="G50" s="201"/>
      <c r="H50" s="201"/>
    </row>
    <row r="51" spans="1:8" ht="20.100000000000001" customHeight="1">
      <c r="A51" s="8"/>
      <c r="B51" s="201" t="s">
        <v>115</v>
      </c>
      <c r="C51" s="201"/>
      <c r="D51" s="201"/>
      <c r="E51" s="201"/>
      <c r="F51" s="201"/>
      <c r="G51" s="201"/>
      <c r="H51" s="201"/>
    </row>
    <row r="52" spans="1:8" ht="20.100000000000001" customHeight="1">
      <c r="A52" s="8"/>
      <c r="B52" s="201" t="s">
        <v>116</v>
      </c>
      <c r="C52" s="201"/>
      <c r="D52" s="201"/>
      <c r="E52" s="201"/>
      <c r="F52" s="201"/>
      <c r="G52" s="201"/>
      <c r="H52" s="201"/>
    </row>
    <row r="53" spans="1:8" ht="20.100000000000001" customHeight="1">
      <c r="A53" s="8"/>
      <c r="B53" s="201" t="s">
        <v>39</v>
      </c>
      <c r="C53" s="201"/>
      <c r="D53" s="201"/>
      <c r="E53" s="201"/>
      <c r="F53" s="201"/>
      <c r="G53" s="201"/>
      <c r="H53" s="201"/>
    </row>
    <row r="54" spans="1:8" ht="20.100000000000001" customHeight="1">
      <c r="A54" s="8"/>
      <c r="B54" s="201" t="s">
        <v>117</v>
      </c>
      <c r="C54" s="201"/>
      <c r="D54" s="201"/>
      <c r="E54" s="201"/>
      <c r="F54" s="201"/>
      <c r="G54" s="201"/>
      <c r="H54" s="201"/>
    </row>
    <row r="55" spans="1:8" ht="20.100000000000001" customHeight="1">
      <c r="A55" s="8"/>
      <c r="B55" s="201" t="s">
        <v>118</v>
      </c>
      <c r="C55" s="201"/>
      <c r="D55" s="201"/>
      <c r="E55" s="201"/>
      <c r="F55" s="201"/>
      <c r="G55" s="201"/>
      <c r="H55" s="201"/>
    </row>
    <row r="56" spans="1:8" ht="20.100000000000001" customHeight="1">
      <c r="A56" s="8"/>
      <c r="B56" s="201" t="s">
        <v>73</v>
      </c>
      <c r="C56" s="201"/>
      <c r="D56" s="201"/>
      <c r="E56" s="201"/>
      <c r="F56" s="201"/>
      <c r="G56" s="201"/>
      <c r="H56" s="201"/>
    </row>
    <row r="57" spans="1:8" ht="20.100000000000001" customHeight="1">
      <c r="A57" s="8"/>
      <c r="B57" s="201" t="s">
        <v>40</v>
      </c>
      <c r="C57" s="201"/>
      <c r="D57" s="201"/>
      <c r="E57" s="201"/>
      <c r="F57" s="201"/>
      <c r="G57" s="201"/>
      <c r="H57" s="201"/>
    </row>
    <row r="58" spans="1:8" ht="20.100000000000001" customHeight="1">
      <c r="A58" s="8"/>
      <c r="B58" s="201" t="s">
        <v>41</v>
      </c>
      <c r="C58" s="201"/>
      <c r="D58" s="201"/>
      <c r="E58" s="201"/>
      <c r="F58" s="201"/>
      <c r="G58" s="201"/>
      <c r="H58" s="201"/>
    </row>
    <row r="59" spans="1:8" ht="20.100000000000001" customHeight="1">
      <c r="A59" s="8"/>
      <c r="B59" s="201" t="s">
        <v>586</v>
      </c>
      <c r="C59" s="201"/>
      <c r="D59" s="201"/>
      <c r="E59" s="201"/>
      <c r="F59" s="201"/>
      <c r="G59" s="201"/>
      <c r="H59" s="201"/>
    </row>
    <row r="60" spans="1:8" ht="20.100000000000001" customHeight="1">
      <c r="A60" s="8"/>
      <c r="B60" s="201" t="s">
        <v>587</v>
      </c>
      <c r="C60" s="201"/>
      <c r="D60" s="201"/>
      <c r="E60" s="201"/>
      <c r="F60" s="201"/>
      <c r="G60" s="201"/>
      <c r="H60" s="201"/>
    </row>
    <row r="61" spans="1:8" ht="20.100000000000001" customHeight="1">
      <c r="A61" s="8">
        <v>4</v>
      </c>
      <c r="B61" s="196" t="s">
        <v>121</v>
      </c>
      <c r="C61" s="196"/>
      <c r="D61" s="196"/>
      <c r="E61" s="196"/>
      <c r="F61" s="196"/>
      <c r="G61" s="196"/>
      <c r="H61" s="196"/>
    </row>
    <row r="62" spans="1:8" ht="20.100000000000001" customHeight="1">
      <c r="A62" s="8"/>
      <c r="B62" s="201" t="s">
        <v>42</v>
      </c>
      <c r="C62" s="201"/>
      <c r="D62" s="201"/>
      <c r="E62" s="201"/>
      <c r="F62" s="201"/>
      <c r="G62" s="201"/>
      <c r="H62" s="201"/>
    </row>
    <row r="63" spans="1:8" ht="20.100000000000001" customHeight="1">
      <c r="A63" s="8"/>
      <c r="B63" s="201" t="s">
        <v>43</v>
      </c>
      <c r="C63" s="201"/>
      <c r="D63" s="201"/>
      <c r="E63" s="201"/>
      <c r="F63" s="201"/>
      <c r="G63" s="201"/>
      <c r="H63" s="201"/>
    </row>
    <row r="64" spans="1:8" ht="20.100000000000001" customHeight="1">
      <c r="A64" s="8">
        <v>5</v>
      </c>
      <c r="B64" s="196" t="s">
        <v>122</v>
      </c>
      <c r="C64" s="196"/>
      <c r="D64" s="196"/>
      <c r="E64" s="196"/>
      <c r="F64" s="196"/>
      <c r="G64" s="196"/>
      <c r="H64" s="196"/>
    </row>
    <row r="65" spans="1:8" ht="20.100000000000001" customHeight="1">
      <c r="A65" s="8"/>
      <c r="B65" s="201" t="s">
        <v>119</v>
      </c>
      <c r="C65" s="201"/>
      <c r="D65" s="201"/>
      <c r="E65" s="201"/>
      <c r="F65" s="201"/>
      <c r="G65" s="201"/>
      <c r="H65" s="201"/>
    </row>
    <row r="66" spans="1:8" ht="20.100000000000001" customHeight="1">
      <c r="A66" s="8"/>
      <c r="B66" s="201" t="s">
        <v>44</v>
      </c>
      <c r="C66" s="201"/>
      <c r="D66" s="201"/>
      <c r="E66" s="201"/>
      <c r="F66" s="201"/>
      <c r="G66" s="201"/>
      <c r="H66" s="201"/>
    </row>
    <row r="67" spans="1:8" ht="20.100000000000001" customHeight="1">
      <c r="A67" s="8"/>
      <c r="B67" s="201" t="s">
        <v>45</v>
      </c>
      <c r="C67" s="201"/>
      <c r="D67" s="201"/>
      <c r="E67" s="201"/>
      <c r="F67" s="201"/>
      <c r="G67" s="201"/>
      <c r="H67" s="201"/>
    </row>
    <row r="68" spans="1:8" ht="20.100000000000001" customHeight="1">
      <c r="A68" s="8">
        <v>6</v>
      </c>
      <c r="B68" s="196" t="s">
        <v>77</v>
      </c>
      <c r="C68" s="196"/>
      <c r="D68" s="196"/>
      <c r="E68" s="196"/>
      <c r="F68" s="196"/>
      <c r="G68" s="196"/>
      <c r="H68" s="196"/>
    </row>
    <row r="69" spans="1:8" ht="20.100000000000001" customHeight="1">
      <c r="A69" s="8"/>
      <c r="B69" s="201" t="s">
        <v>249</v>
      </c>
      <c r="C69" s="201"/>
      <c r="D69" s="201"/>
      <c r="E69" s="201"/>
      <c r="F69" s="201"/>
      <c r="G69" s="201"/>
      <c r="H69" s="201"/>
    </row>
    <row r="70" spans="1:8" ht="20.100000000000001" customHeight="1">
      <c r="A70" s="8"/>
      <c r="B70" s="201" t="s">
        <v>246</v>
      </c>
      <c r="C70" s="201"/>
      <c r="D70" s="201"/>
      <c r="E70" s="201"/>
      <c r="F70" s="201"/>
      <c r="G70" s="201"/>
      <c r="H70" s="201"/>
    </row>
    <row r="71" spans="1:8" ht="20.100000000000001" customHeight="1">
      <c r="A71" s="8"/>
      <c r="B71" s="201" t="s">
        <v>247</v>
      </c>
      <c r="C71" s="201"/>
      <c r="D71" s="201"/>
      <c r="E71" s="201"/>
      <c r="F71" s="201"/>
      <c r="G71" s="201"/>
      <c r="H71" s="201"/>
    </row>
    <row r="72" spans="1:8" ht="20.100000000000001" customHeight="1">
      <c r="A72" s="8"/>
      <c r="B72" s="201" t="s">
        <v>248</v>
      </c>
      <c r="C72" s="201"/>
      <c r="D72" s="201"/>
      <c r="E72" s="201"/>
      <c r="F72" s="201"/>
      <c r="G72" s="201"/>
      <c r="H72" s="201"/>
    </row>
    <row r="73" spans="1:8" ht="20.100000000000001" customHeight="1">
      <c r="A73" s="8"/>
      <c r="B73" s="201" t="s">
        <v>78</v>
      </c>
      <c r="C73" s="201"/>
      <c r="D73" s="201"/>
      <c r="E73" s="201"/>
      <c r="F73" s="201"/>
      <c r="G73" s="201"/>
      <c r="H73" s="201"/>
    </row>
    <row r="74" spans="1:8" ht="20.100000000000001" customHeight="1">
      <c r="A74" s="8"/>
      <c r="B74" s="201" t="s">
        <v>46</v>
      </c>
      <c r="C74" s="201"/>
      <c r="D74" s="201"/>
      <c r="E74" s="201"/>
      <c r="F74" s="201"/>
      <c r="G74" s="201"/>
      <c r="H74" s="201"/>
    </row>
    <row r="75" spans="1:8" ht="20.100000000000001" customHeight="1">
      <c r="A75" s="8">
        <v>7</v>
      </c>
      <c r="B75" s="196" t="s">
        <v>79</v>
      </c>
      <c r="C75" s="196"/>
      <c r="D75" s="196"/>
      <c r="E75" s="196"/>
      <c r="F75" s="196"/>
      <c r="G75" s="196"/>
      <c r="H75" s="196"/>
    </row>
    <row r="76" spans="1:8" ht="20.100000000000001" customHeight="1">
      <c r="A76" s="8"/>
      <c r="B76" s="201" t="s">
        <v>47</v>
      </c>
      <c r="C76" s="201"/>
      <c r="D76" s="201"/>
      <c r="E76" s="201"/>
      <c r="F76" s="201"/>
      <c r="G76" s="201"/>
      <c r="H76" s="201"/>
    </row>
    <row r="77" spans="1:8" ht="20.100000000000001" customHeight="1">
      <c r="A77" s="8"/>
      <c r="B77" s="201" t="s">
        <v>48</v>
      </c>
      <c r="C77" s="201"/>
      <c r="D77" s="201"/>
      <c r="E77" s="201"/>
      <c r="F77" s="201"/>
      <c r="G77" s="201"/>
      <c r="H77" s="201"/>
    </row>
    <row r="78" spans="1:8" ht="20.100000000000001" customHeight="1">
      <c r="A78" s="8"/>
      <c r="B78" s="201" t="s">
        <v>49</v>
      </c>
      <c r="C78" s="201"/>
      <c r="D78" s="201"/>
      <c r="E78" s="201"/>
      <c r="F78" s="201"/>
      <c r="G78" s="201"/>
      <c r="H78" s="201"/>
    </row>
    <row r="79" spans="1:8" ht="20.100000000000001" customHeight="1">
      <c r="A79" s="8"/>
      <c r="B79" s="201" t="s">
        <v>50</v>
      </c>
      <c r="C79" s="201"/>
      <c r="D79" s="201"/>
      <c r="E79" s="201"/>
      <c r="F79" s="201"/>
      <c r="G79" s="201"/>
      <c r="H79" s="201"/>
    </row>
    <row r="80" spans="1:8" ht="20.100000000000001" customHeight="1">
      <c r="A80" s="8">
        <v>8</v>
      </c>
      <c r="B80" s="196" t="s">
        <v>80</v>
      </c>
      <c r="C80" s="196"/>
      <c r="D80" s="196"/>
      <c r="E80" s="196"/>
      <c r="F80" s="196"/>
      <c r="G80" s="196"/>
      <c r="H80" s="196"/>
    </row>
    <row r="81" spans="1:8" ht="20.100000000000001" customHeight="1">
      <c r="A81" s="8">
        <v>9</v>
      </c>
      <c r="B81" s="196" t="s">
        <v>81</v>
      </c>
      <c r="C81" s="196"/>
      <c r="D81" s="196"/>
      <c r="E81" s="196"/>
      <c r="F81" s="196"/>
      <c r="G81" s="196"/>
      <c r="H81" s="196"/>
    </row>
    <row r="82" spans="1:8" ht="20.100000000000001" customHeight="1">
      <c r="A82" s="8">
        <v>10</v>
      </c>
      <c r="B82" s="196" t="s">
        <v>82</v>
      </c>
      <c r="C82" s="196"/>
      <c r="D82" s="196"/>
      <c r="E82" s="196"/>
      <c r="F82" s="196"/>
      <c r="G82" s="196"/>
      <c r="H82" s="196"/>
    </row>
    <row r="83" spans="1:8" ht="20.100000000000001" customHeight="1">
      <c r="A83" s="8"/>
      <c r="B83" s="201" t="s">
        <v>51</v>
      </c>
      <c r="C83" s="201"/>
      <c r="D83" s="201"/>
      <c r="E83" s="201"/>
      <c r="F83" s="201"/>
      <c r="G83" s="201"/>
      <c r="H83" s="201"/>
    </row>
    <row r="84" spans="1:8" ht="20.100000000000001" customHeight="1">
      <c r="A84" s="8"/>
      <c r="B84" s="201" t="s">
        <v>52</v>
      </c>
      <c r="C84" s="201"/>
      <c r="D84" s="201"/>
      <c r="E84" s="201"/>
      <c r="F84" s="201"/>
      <c r="G84" s="201"/>
      <c r="H84" s="201"/>
    </row>
    <row r="85" spans="1:8" ht="20.100000000000001" customHeight="1">
      <c r="A85" s="8"/>
      <c r="B85" s="201" t="s">
        <v>53</v>
      </c>
      <c r="C85" s="201"/>
      <c r="D85" s="201"/>
      <c r="E85" s="201"/>
      <c r="F85" s="201"/>
      <c r="G85" s="201"/>
      <c r="H85" s="201"/>
    </row>
    <row r="86" spans="1:8" ht="20.100000000000001" customHeight="1">
      <c r="A86" s="8"/>
      <c r="B86" s="201" t="s">
        <v>54</v>
      </c>
      <c r="C86" s="201"/>
      <c r="D86" s="201"/>
      <c r="E86" s="201"/>
      <c r="F86" s="201"/>
      <c r="G86" s="201"/>
      <c r="H86" s="201"/>
    </row>
    <row r="87" spans="1:8" ht="20.100000000000001" customHeight="1">
      <c r="A87" s="8">
        <v>11</v>
      </c>
      <c r="B87" s="196" t="s">
        <v>83</v>
      </c>
      <c r="C87" s="196"/>
      <c r="D87" s="196"/>
      <c r="E87" s="196"/>
      <c r="F87" s="196"/>
      <c r="G87" s="196"/>
      <c r="H87" s="196"/>
    </row>
    <row r="88" spans="1:8" ht="20.100000000000001" customHeight="1">
      <c r="A88" s="8"/>
      <c r="B88" s="201" t="s">
        <v>55</v>
      </c>
      <c r="C88" s="201"/>
      <c r="D88" s="201"/>
      <c r="E88" s="201"/>
      <c r="F88" s="201"/>
      <c r="G88" s="201"/>
      <c r="H88" s="201"/>
    </row>
    <row r="89" spans="1:8" ht="20.100000000000001" customHeight="1">
      <c r="A89" s="8"/>
      <c r="B89" s="201" t="s">
        <v>84</v>
      </c>
      <c r="C89" s="201"/>
      <c r="D89" s="201"/>
      <c r="E89" s="201"/>
      <c r="F89" s="201"/>
      <c r="G89" s="201"/>
      <c r="H89" s="201"/>
    </row>
    <row r="90" spans="1:8" ht="20.100000000000001" customHeight="1">
      <c r="A90" s="8"/>
      <c r="B90" s="201" t="s">
        <v>250</v>
      </c>
      <c r="C90" s="201"/>
      <c r="D90" s="201"/>
      <c r="E90" s="201"/>
      <c r="F90" s="201"/>
      <c r="G90" s="201"/>
      <c r="H90" s="201"/>
    </row>
    <row r="91" spans="1:8" ht="20.100000000000001" customHeight="1">
      <c r="A91" s="8"/>
      <c r="B91" s="201" t="s">
        <v>251</v>
      </c>
      <c r="C91" s="201"/>
      <c r="D91" s="201"/>
      <c r="E91" s="201"/>
      <c r="F91" s="201"/>
      <c r="G91" s="201"/>
      <c r="H91" s="201"/>
    </row>
    <row r="92" spans="1:8" ht="20.100000000000001" customHeight="1">
      <c r="A92" s="8"/>
      <c r="B92" s="201" t="s">
        <v>85</v>
      </c>
      <c r="C92" s="201"/>
      <c r="D92" s="201"/>
      <c r="E92" s="201"/>
      <c r="F92" s="201"/>
      <c r="G92" s="201"/>
      <c r="H92" s="201"/>
    </row>
    <row r="93" spans="1:8" ht="20.100000000000001" customHeight="1">
      <c r="A93" s="8"/>
      <c r="B93" s="201" t="s">
        <v>86</v>
      </c>
      <c r="C93" s="201"/>
      <c r="D93" s="201"/>
      <c r="E93" s="201"/>
      <c r="F93" s="201"/>
      <c r="G93" s="201"/>
      <c r="H93" s="201"/>
    </row>
    <row r="94" spans="1:8" ht="20.100000000000001" customHeight="1">
      <c r="A94" s="8"/>
      <c r="B94" s="201" t="s">
        <v>56</v>
      </c>
      <c r="C94" s="201"/>
      <c r="D94" s="201"/>
      <c r="E94" s="201"/>
      <c r="F94" s="201"/>
      <c r="G94" s="201"/>
      <c r="H94" s="201"/>
    </row>
    <row r="95" spans="1:8" ht="20.100000000000001" customHeight="1">
      <c r="A95" s="8"/>
      <c r="B95" s="201" t="s">
        <v>87</v>
      </c>
      <c r="C95" s="201"/>
      <c r="D95" s="201"/>
      <c r="E95" s="201"/>
      <c r="F95" s="201"/>
      <c r="G95" s="201"/>
      <c r="H95" s="201"/>
    </row>
    <row r="96" spans="1:8" ht="20.100000000000001" customHeight="1">
      <c r="A96" s="8"/>
      <c r="B96" s="201" t="s">
        <v>88</v>
      </c>
      <c r="C96" s="201"/>
      <c r="D96" s="201"/>
      <c r="E96" s="201"/>
      <c r="F96" s="201"/>
      <c r="G96" s="201"/>
      <c r="H96" s="201"/>
    </row>
    <row r="97" spans="1:8" ht="20.100000000000001" customHeight="1">
      <c r="A97" s="8"/>
      <c r="B97" s="201" t="s">
        <v>89</v>
      </c>
      <c r="C97" s="201"/>
      <c r="D97" s="201"/>
      <c r="E97" s="201"/>
      <c r="F97" s="201"/>
      <c r="G97" s="201"/>
      <c r="H97" s="201"/>
    </row>
    <row r="98" spans="1:8" ht="20.100000000000001" customHeight="1">
      <c r="A98" s="8"/>
      <c r="B98" s="201" t="s">
        <v>57</v>
      </c>
      <c r="C98" s="201"/>
      <c r="D98" s="201"/>
      <c r="E98" s="201"/>
      <c r="F98" s="201"/>
      <c r="G98" s="201"/>
      <c r="H98" s="201"/>
    </row>
    <row r="99" spans="1:8" ht="20.100000000000001" customHeight="1">
      <c r="A99" s="8">
        <v>12</v>
      </c>
      <c r="B99" s="196" t="s">
        <v>58</v>
      </c>
      <c r="C99" s="196"/>
      <c r="D99" s="196"/>
      <c r="E99" s="196"/>
      <c r="F99" s="196"/>
      <c r="G99" s="196"/>
      <c r="H99" s="196"/>
    </row>
    <row r="100" spans="1:8" ht="20.100000000000001" customHeight="1">
      <c r="A100" s="8">
        <v>13</v>
      </c>
      <c r="B100" s="196" t="s">
        <v>91</v>
      </c>
      <c r="C100" s="196"/>
      <c r="D100" s="196"/>
      <c r="E100" s="196"/>
      <c r="F100" s="196"/>
      <c r="G100" s="196"/>
      <c r="H100" s="196"/>
    </row>
    <row r="101" spans="1:8" ht="20.100000000000001" customHeight="1">
      <c r="A101" s="8"/>
      <c r="B101" s="196" t="s">
        <v>90</v>
      </c>
      <c r="C101" s="196"/>
      <c r="D101" s="196"/>
      <c r="E101" s="196"/>
      <c r="F101" s="196"/>
      <c r="G101" s="196"/>
      <c r="H101" s="196"/>
    </row>
    <row r="102" spans="1:8" ht="20.100000000000001" customHeight="1">
      <c r="A102" s="8"/>
      <c r="B102" s="201" t="s">
        <v>59</v>
      </c>
      <c r="C102" s="201"/>
      <c r="D102" s="201"/>
      <c r="E102" s="201"/>
      <c r="F102" s="201"/>
      <c r="G102" s="201"/>
      <c r="H102" s="201"/>
    </row>
    <row r="103" spans="1:8" ht="20.100000000000001" customHeight="1">
      <c r="A103" s="8"/>
      <c r="B103" s="201" t="s">
        <v>92</v>
      </c>
      <c r="C103" s="201"/>
      <c r="D103" s="201"/>
      <c r="E103" s="201"/>
      <c r="F103" s="201"/>
      <c r="G103" s="201"/>
      <c r="H103" s="201"/>
    </row>
    <row r="104" spans="1:8" ht="20.100000000000001" customHeight="1">
      <c r="A104" s="8"/>
      <c r="B104" s="201" t="s">
        <v>604</v>
      </c>
      <c r="C104" s="201"/>
      <c r="D104" s="201"/>
      <c r="E104" s="201"/>
      <c r="F104" s="201"/>
      <c r="G104" s="201"/>
      <c r="H104" s="201"/>
    </row>
    <row r="105" spans="1:8" ht="20.100000000000001" customHeight="1">
      <c r="A105" s="8"/>
      <c r="B105" s="201" t="s">
        <v>252</v>
      </c>
      <c r="C105" s="201"/>
      <c r="D105" s="201"/>
      <c r="E105" s="201"/>
      <c r="F105" s="201"/>
      <c r="G105" s="201"/>
      <c r="H105" s="201"/>
    </row>
    <row r="106" spans="1:8" ht="20.100000000000001" customHeight="1">
      <c r="A106" s="8"/>
      <c r="B106" s="201" t="s">
        <v>594</v>
      </c>
      <c r="C106" s="201"/>
      <c r="D106" s="201"/>
      <c r="E106" s="201"/>
      <c r="F106" s="201"/>
      <c r="G106" s="201"/>
      <c r="H106" s="201"/>
    </row>
    <row r="107" spans="1:8" ht="20.100000000000001" customHeight="1">
      <c r="A107" s="8"/>
      <c r="B107" s="201" t="s">
        <v>595</v>
      </c>
      <c r="C107" s="201"/>
      <c r="D107" s="201"/>
      <c r="E107" s="201"/>
      <c r="F107" s="201"/>
      <c r="G107" s="201"/>
      <c r="H107" s="201"/>
    </row>
    <row r="108" spans="1:8" ht="20.100000000000001" customHeight="1">
      <c r="A108" s="8"/>
      <c r="B108" s="201" t="s">
        <v>60</v>
      </c>
      <c r="C108" s="201"/>
      <c r="D108" s="201"/>
      <c r="E108" s="201"/>
      <c r="F108" s="201"/>
      <c r="G108" s="201"/>
      <c r="H108" s="201"/>
    </row>
    <row r="109" spans="1:8" ht="20.100000000000001" customHeight="1">
      <c r="A109" s="8"/>
      <c r="B109" s="201" t="s">
        <v>93</v>
      </c>
      <c r="C109" s="201"/>
      <c r="D109" s="201"/>
      <c r="E109" s="201"/>
      <c r="F109" s="201"/>
      <c r="G109" s="201"/>
      <c r="H109" s="201"/>
    </row>
    <row r="110" spans="1:8" ht="20.100000000000001" customHeight="1">
      <c r="A110" s="8"/>
      <c r="B110" s="201" t="s">
        <v>94</v>
      </c>
      <c r="C110" s="201"/>
      <c r="D110" s="201"/>
      <c r="E110" s="201"/>
      <c r="F110" s="201"/>
      <c r="G110" s="201"/>
      <c r="H110" s="201"/>
    </row>
    <row r="111" spans="1:8" ht="20.100000000000001" customHeight="1">
      <c r="A111" s="8"/>
      <c r="B111" s="201" t="s">
        <v>95</v>
      </c>
      <c r="C111" s="201"/>
      <c r="D111" s="201"/>
      <c r="E111" s="201"/>
      <c r="F111" s="201"/>
      <c r="G111" s="201"/>
      <c r="H111" s="201"/>
    </row>
    <row r="112" spans="1:8" ht="20.100000000000001" customHeight="1">
      <c r="A112" s="8"/>
      <c r="B112" s="201" t="s">
        <v>96</v>
      </c>
      <c r="C112" s="201"/>
      <c r="D112" s="201"/>
      <c r="E112" s="201"/>
      <c r="F112" s="201"/>
      <c r="G112" s="201"/>
      <c r="H112" s="201"/>
    </row>
    <row r="113" spans="1:8" ht="20.100000000000001" customHeight="1">
      <c r="A113" s="8"/>
      <c r="B113" s="201" t="s">
        <v>97</v>
      </c>
      <c r="C113" s="201"/>
      <c r="D113" s="201"/>
      <c r="E113" s="201"/>
      <c r="F113" s="201"/>
      <c r="G113" s="201"/>
      <c r="H113" s="201"/>
    </row>
    <row r="114" spans="1:8" ht="20.100000000000001" customHeight="1">
      <c r="A114" s="8">
        <v>14</v>
      </c>
      <c r="B114" s="196" t="s">
        <v>61</v>
      </c>
      <c r="C114" s="196"/>
      <c r="D114" s="196"/>
      <c r="E114" s="196"/>
      <c r="F114" s="196"/>
      <c r="G114" s="196"/>
      <c r="H114" s="196"/>
    </row>
    <row r="115" spans="1:8" ht="20.100000000000001" customHeight="1">
      <c r="A115" s="8">
        <v>15</v>
      </c>
      <c r="B115" s="196" t="s">
        <v>62</v>
      </c>
      <c r="C115" s="196"/>
      <c r="D115" s="196"/>
      <c r="E115" s="196"/>
      <c r="F115" s="196"/>
      <c r="G115" s="196"/>
      <c r="H115" s="196"/>
    </row>
    <row r="116" spans="1:8" ht="20.100000000000001" customHeight="1">
      <c r="A116" s="8"/>
      <c r="B116" s="11"/>
      <c r="C116" s="11"/>
      <c r="D116" s="11"/>
      <c r="E116" s="11"/>
      <c r="F116" s="11"/>
      <c r="G116" s="11"/>
      <c r="H116" s="11"/>
    </row>
    <row r="117" spans="1:8" ht="20.100000000000001" customHeight="1">
      <c r="A117" s="8"/>
      <c r="B117" s="11"/>
      <c r="C117" s="11"/>
      <c r="D117" s="11"/>
      <c r="E117" s="11"/>
      <c r="F117" s="11"/>
      <c r="G117" s="11"/>
      <c r="H117" s="11"/>
    </row>
    <row r="118" spans="1:8" ht="20.100000000000001" customHeight="1">
      <c r="A118" s="8"/>
      <c r="B118" s="11"/>
      <c r="C118" s="11"/>
      <c r="D118" s="11"/>
      <c r="E118" s="11"/>
      <c r="F118" s="11"/>
      <c r="G118" s="11"/>
      <c r="H118" s="11"/>
    </row>
    <row r="119" spans="1:8" ht="20.100000000000001" customHeight="1">
      <c r="A119" s="8"/>
      <c r="B119" s="11"/>
      <c r="C119" s="11"/>
      <c r="D119" s="11"/>
      <c r="E119" s="11"/>
      <c r="F119" s="11"/>
      <c r="G119" s="11"/>
      <c r="H119" s="11"/>
    </row>
    <row r="120" spans="1:8" ht="20.100000000000001" customHeight="1">
      <c r="A120" s="8"/>
      <c r="B120" s="11"/>
      <c r="C120" s="11"/>
      <c r="D120" s="11"/>
      <c r="E120" s="11"/>
      <c r="F120" s="11"/>
      <c r="G120" s="11"/>
      <c r="H120" s="11"/>
    </row>
    <row r="121" spans="1:8" ht="20.100000000000001" customHeight="1">
      <c r="A121" s="8"/>
      <c r="B121" s="11"/>
      <c r="C121" s="11"/>
      <c r="D121" s="11"/>
      <c r="E121" s="11"/>
      <c r="F121" s="11"/>
      <c r="G121" s="11"/>
      <c r="H121" s="11"/>
    </row>
    <row r="122" spans="1:8" ht="20.100000000000001" customHeight="1">
      <c r="A122" s="8"/>
      <c r="B122" s="11"/>
      <c r="C122" s="11"/>
      <c r="D122" s="11"/>
      <c r="E122" s="11"/>
      <c r="F122" s="11"/>
      <c r="G122" s="11"/>
      <c r="H122" s="11"/>
    </row>
    <row r="123" spans="1:8" ht="20.100000000000001" customHeight="1">
      <c r="A123" s="8"/>
      <c r="B123" s="11"/>
      <c r="C123" s="11"/>
      <c r="D123" s="11"/>
      <c r="E123" s="11"/>
      <c r="F123" s="11"/>
      <c r="G123" s="11"/>
      <c r="H123" s="11"/>
    </row>
    <row r="124" spans="1:8" ht="20.100000000000001" customHeight="1">
      <c r="A124" s="8"/>
      <c r="B124" s="11"/>
      <c r="C124" s="11"/>
      <c r="D124" s="11"/>
      <c r="E124" s="11"/>
      <c r="F124" s="11"/>
      <c r="G124" s="11"/>
      <c r="H124" s="11"/>
    </row>
    <row r="125" spans="1:8" ht="20.100000000000001" customHeight="1">
      <c r="A125" s="8"/>
      <c r="B125" s="11"/>
      <c r="C125" s="11"/>
      <c r="D125" s="11"/>
      <c r="E125" s="11"/>
      <c r="F125" s="11"/>
      <c r="G125" s="11"/>
      <c r="H125" s="11"/>
    </row>
    <row r="126" spans="1:8" ht="20.100000000000001" customHeight="1">
      <c r="A126" s="8"/>
      <c r="B126" s="11"/>
      <c r="C126" s="11"/>
      <c r="D126" s="11"/>
      <c r="E126" s="11"/>
      <c r="F126" s="11"/>
      <c r="G126" s="11"/>
      <c r="H126" s="11"/>
    </row>
    <row r="127" spans="1:8" ht="20.100000000000001" customHeight="1">
      <c r="A127" s="8"/>
      <c r="B127" s="11"/>
      <c r="C127" s="11"/>
      <c r="D127" s="11"/>
      <c r="E127" s="11"/>
      <c r="F127" s="11"/>
      <c r="G127" s="11"/>
      <c r="H127" s="11"/>
    </row>
    <row r="128" spans="1:8" ht="20.100000000000001" customHeight="1">
      <c r="A128" s="8"/>
      <c r="B128" s="11"/>
      <c r="C128" s="11"/>
      <c r="D128" s="11"/>
      <c r="E128" s="11"/>
      <c r="F128" s="11"/>
      <c r="G128" s="11"/>
      <c r="H128" s="11"/>
    </row>
    <row r="129" spans="1:8" ht="20.100000000000001" customHeight="1">
      <c r="A129" s="8"/>
      <c r="B129" s="11"/>
      <c r="C129" s="11"/>
      <c r="D129" s="11"/>
      <c r="E129" s="11"/>
      <c r="F129" s="11"/>
      <c r="G129" s="11"/>
      <c r="H129" s="11"/>
    </row>
    <row r="130" spans="1:8" ht="20.100000000000001" customHeight="1">
      <c r="A130" s="8" t="s">
        <v>4</v>
      </c>
      <c r="B130" s="12" t="s">
        <v>98</v>
      </c>
      <c r="C130" s="13"/>
      <c r="D130" s="13"/>
      <c r="E130" s="13"/>
      <c r="F130" s="14"/>
      <c r="G130" s="15"/>
      <c r="H130" s="13"/>
    </row>
    <row r="131" spans="1:8" ht="20.100000000000001" customHeight="1">
      <c r="A131" s="16" t="s">
        <v>6</v>
      </c>
      <c r="B131" s="12" t="s">
        <v>99</v>
      </c>
      <c r="C131" s="13"/>
      <c r="D131" s="13"/>
      <c r="E131" s="13"/>
      <c r="F131" s="17" t="s">
        <v>100</v>
      </c>
      <c r="G131" s="17" t="s">
        <v>100</v>
      </c>
      <c r="H131" s="13"/>
    </row>
    <row r="132" spans="1:8" ht="20.100000000000001" customHeight="1">
      <c r="A132" s="8"/>
      <c r="B132" s="13"/>
      <c r="C132" s="13"/>
      <c r="D132" s="13"/>
      <c r="E132" s="13"/>
      <c r="F132" s="156">
        <v>41639</v>
      </c>
      <c r="G132" s="19" t="s">
        <v>596</v>
      </c>
      <c r="H132" s="13"/>
    </row>
    <row r="133" spans="1:8" ht="20.100000000000001" customHeight="1">
      <c r="A133" s="8"/>
      <c r="B133" s="13"/>
      <c r="C133" s="13"/>
      <c r="D133" s="13"/>
      <c r="E133" s="13"/>
      <c r="F133" s="20" t="s">
        <v>5</v>
      </c>
      <c r="G133" s="21" t="s">
        <v>5</v>
      </c>
      <c r="H133" s="13"/>
    </row>
    <row r="134" spans="1:8" ht="20.100000000000001" customHeight="1">
      <c r="A134" s="8"/>
      <c r="B134" s="22" t="s">
        <v>101</v>
      </c>
      <c r="C134" s="13"/>
      <c r="D134" s="13"/>
      <c r="E134" s="13"/>
      <c r="F134" s="14">
        <v>18916034</v>
      </c>
      <c r="G134" s="14">
        <v>13150100</v>
      </c>
      <c r="H134" s="13"/>
    </row>
    <row r="135" spans="1:8" ht="20.100000000000001" customHeight="1">
      <c r="A135" s="8"/>
      <c r="B135" s="22" t="s">
        <v>102</v>
      </c>
      <c r="C135" s="13"/>
      <c r="D135" s="13"/>
      <c r="E135" s="13"/>
      <c r="F135" s="14">
        <v>2454769796</v>
      </c>
      <c r="G135" s="14">
        <v>2000363775</v>
      </c>
      <c r="H135" s="13"/>
    </row>
    <row r="136" spans="1:8" ht="20.100000000000001" customHeight="1">
      <c r="A136" s="8"/>
      <c r="B136" s="22" t="s">
        <v>103</v>
      </c>
      <c r="C136" s="13"/>
      <c r="D136" s="13"/>
      <c r="E136" s="13"/>
      <c r="F136" s="14">
        <v>4066538889</v>
      </c>
      <c r="G136" s="15"/>
      <c r="H136" s="13"/>
    </row>
    <row r="137" spans="1:8" ht="20.100000000000001" customHeight="1" thickBot="1">
      <c r="A137" s="8"/>
      <c r="B137" s="23" t="s">
        <v>105</v>
      </c>
      <c r="C137" s="13"/>
      <c r="D137" s="13"/>
      <c r="E137" s="13"/>
      <c r="F137" s="24">
        <f>F134+F135+F136</f>
        <v>6540224719</v>
      </c>
      <c r="G137" s="25">
        <f>G134+G135+G136</f>
        <v>2013513875</v>
      </c>
      <c r="H137" s="13"/>
    </row>
    <row r="138" spans="1:8" ht="20.100000000000001" customHeight="1" thickTop="1">
      <c r="A138" s="8"/>
      <c r="B138" s="13"/>
      <c r="C138" s="13"/>
      <c r="D138" s="13"/>
      <c r="E138" s="13"/>
      <c r="F138" s="14"/>
      <c r="G138" s="15"/>
      <c r="H138" s="13"/>
    </row>
    <row r="139" spans="1:8" ht="20.100000000000001" customHeight="1">
      <c r="A139" s="16" t="s">
        <v>256</v>
      </c>
      <c r="B139" s="12" t="s">
        <v>609</v>
      </c>
      <c r="C139" s="13"/>
      <c r="D139" s="13"/>
      <c r="E139" s="13"/>
      <c r="F139" s="17" t="s">
        <v>100</v>
      </c>
      <c r="G139" s="17" t="s">
        <v>100</v>
      </c>
      <c r="H139" s="13"/>
    </row>
    <row r="140" spans="1:8" ht="20.100000000000001" customHeight="1">
      <c r="A140" s="172"/>
      <c r="B140" s="13"/>
      <c r="C140" s="13"/>
      <c r="D140" s="13"/>
      <c r="E140" s="13"/>
      <c r="F140" s="156">
        <v>41639</v>
      </c>
      <c r="G140" s="19" t="s">
        <v>596</v>
      </c>
      <c r="H140" s="13"/>
    </row>
    <row r="141" spans="1:8" ht="20.100000000000001" customHeight="1">
      <c r="A141" s="172"/>
      <c r="B141" s="13"/>
      <c r="C141" s="13"/>
      <c r="D141" s="13"/>
      <c r="E141" s="13"/>
      <c r="F141" s="20" t="s">
        <v>5</v>
      </c>
      <c r="G141" s="21" t="s">
        <v>5</v>
      </c>
      <c r="H141" s="13"/>
    </row>
    <row r="142" spans="1:8" ht="20.100000000000001" customHeight="1">
      <c r="A142" s="172"/>
      <c r="B142" s="22" t="s">
        <v>608</v>
      </c>
      <c r="C142" s="13"/>
      <c r="D142" s="13"/>
      <c r="E142" s="13"/>
      <c r="F142" s="14"/>
      <c r="G142" s="14">
        <v>0</v>
      </c>
      <c r="H142" s="13"/>
    </row>
    <row r="143" spans="1:8" ht="20.100000000000001" customHeight="1" thickBot="1">
      <c r="A143" s="172"/>
      <c r="B143" s="23" t="s">
        <v>105</v>
      </c>
      <c r="C143" s="13"/>
      <c r="D143" s="13"/>
      <c r="E143" s="13"/>
      <c r="F143" s="24">
        <f>F142</f>
        <v>0</v>
      </c>
      <c r="G143" s="24">
        <f>G142</f>
        <v>0</v>
      </c>
      <c r="H143" s="13"/>
    </row>
    <row r="144" spans="1:8" ht="20.100000000000001" customHeight="1" thickTop="1">
      <c r="A144" s="172"/>
      <c r="B144" s="23"/>
      <c r="C144" s="13"/>
      <c r="D144" s="13"/>
      <c r="E144" s="13"/>
      <c r="F144" s="40"/>
      <c r="G144" s="40"/>
      <c r="H144" s="13"/>
    </row>
    <row r="145" spans="1:8" ht="20.100000000000001" customHeight="1">
      <c r="A145" s="16" t="s">
        <v>7</v>
      </c>
      <c r="B145" s="12" t="s">
        <v>123</v>
      </c>
      <c r="C145" s="13"/>
      <c r="D145" s="13"/>
      <c r="E145" s="13"/>
      <c r="F145" s="17" t="s">
        <v>100</v>
      </c>
      <c r="G145" s="17" t="s">
        <v>100</v>
      </c>
      <c r="H145" s="13"/>
    </row>
    <row r="146" spans="1:8" ht="20.100000000000001" customHeight="1">
      <c r="A146" s="13"/>
      <c r="B146" s="13"/>
      <c r="C146" s="13"/>
      <c r="D146" s="13"/>
      <c r="E146" s="13"/>
      <c r="F146" s="156">
        <v>41639</v>
      </c>
      <c r="G146" s="19" t="s">
        <v>596</v>
      </c>
      <c r="H146" s="13"/>
    </row>
    <row r="147" spans="1:8" ht="20.100000000000001" customHeight="1">
      <c r="A147" s="8"/>
      <c r="B147" s="13"/>
      <c r="C147" s="13"/>
      <c r="D147" s="13"/>
      <c r="E147" s="13"/>
      <c r="F147" s="20" t="s">
        <v>5</v>
      </c>
      <c r="G147" s="21" t="s">
        <v>5</v>
      </c>
      <c r="H147" s="13"/>
    </row>
    <row r="148" spans="1:8" ht="20.100000000000001" customHeight="1">
      <c r="A148" s="8"/>
      <c r="B148" s="22" t="s">
        <v>124</v>
      </c>
      <c r="C148" s="13"/>
      <c r="D148" s="13"/>
      <c r="E148" s="13"/>
      <c r="F148" s="14">
        <v>1186954260</v>
      </c>
      <c r="G148" s="14">
        <v>931638632</v>
      </c>
      <c r="H148" s="13"/>
    </row>
    <row r="149" spans="1:8" ht="20.100000000000001" customHeight="1">
      <c r="A149" s="8"/>
      <c r="B149" s="22" t="s">
        <v>125</v>
      </c>
      <c r="C149" s="13"/>
      <c r="D149" s="13"/>
      <c r="E149" s="13"/>
      <c r="F149" s="14"/>
      <c r="G149" s="15"/>
      <c r="H149" s="13"/>
    </row>
    <row r="150" spans="1:8" ht="20.100000000000001" customHeight="1">
      <c r="A150" s="8"/>
      <c r="B150" s="22" t="s">
        <v>126</v>
      </c>
      <c r="C150" s="13"/>
      <c r="D150" s="13"/>
      <c r="E150" s="13"/>
      <c r="F150" s="14">
        <v>342867665</v>
      </c>
      <c r="G150" s="14">
        <v>645723244</v>
      </c>
      <c r="H150" s="13"/>
    </row>
    <row r="151" spans="1:8" ht="20.100000000000001" customHeight="1" thickBot="1">
      <c r="A151" s="8"/>
      <c r="B151" s="23" t="s">
        <v>105</v>
      </c>
      <c r="C151" s="13"/>
      <c r="D151" s="13"/>
      <c r="E151" s="13"/>
      <c r="F151" s="24">
        <f>SUM(F148:F150)</f>
        <v>1529821925</v>
      </c>
      <c r="G151" s="24">
        <f>SUM(G148:G150)</f>
        <v>1577361876</v>
      </c>
      <c r="H151" s="13"/>
    </row>
    <row r="152" spans="1:8" ht="20.100000000000001" customHeight="1" thickTop="1">
      <c r="A152" s="8"/>
      <c r="B152" s="13"/>
      <c r="C152" s="13"/>
      <c r="D152" s="13"/>
      <c r="E152" s="13"/>
      <c r="F152" s="14"/>
      <c r="G152" s="15"/>
      <c r="H152" s="13"/>
    </row>
    <row r="153" spans="1:8" ht="20.100000000000001" customHeight="1">
      <c r="A153" s="16" t="s">
        <v>8</v>
      </c>
      <c r="B153" s="12" t="s">
        <v>127</v>
      </c>
      <c r="C153" s="13"/>
      <c r="D153" s="13"/>
      <c r="E153" s="13"/>
      <c r="F153" s="17" t="s">
        <v>100</v>
      </c>
      <c r="G153" s="17" t="s">
        <v>100</v>
      </c>
      <c r="H153" s="13"/>
    </row>
    <row r="154" spans="1:8" ht="20.100000000000001" customHeight="1">
      <c r="A154" s="8"/>
      <c r="B154" s="13"/>
      <c r="C154" s="13"/>
      <c r="D154" s="13"/>
      <c r="E154" s="13"/>
      <c r="F154" s="156">
        <v>41639</v>
      </c>
      <c r="G154" s="19" t="s">
        <v>596</v>
      </c>
      <c r="H154" s="13"/>
    </row>
    <row r="155" spans="1:8" ht="20.100000000000001" customHeight="1">
      <c r="A155" s="8"/>
      <c r="B155" s="13"/>
      <c r="C155" s="13"/>
      <c r="D155" s="13"/>
      <c r="E155" s="13"/>
      <c r="F155" s="20" t="s">
        <v>5</v>
      </c>
      <c r="G155" s="21" t="s">
        <v>5</v>
      </c>
      <c r="H155" s="13"/>
    </row>
    <row r="156" spans="1:8" ht="20.100000000000001" customHeight="1">
      <c r="A156" s="8"/>
      <c r="B156" s="22" t="s">
        <v>128</v>
      </c>
      <c r="C156" s="13"/>
      <c r="D156" s="13"/>
      <c r="E156" s="13"/>
      <c r="F156" s="14">
        <v>0</v>
      </c>
      <c r="G156" s="14">
        <v>0</v>
      </c>
      <c r="H156" s="13"/>
    </row>
    <row r="157" spans="1:8" ht="20.100000000000001" customHeight="1">
      <c r="A157" s="8"/>
      <c r="B157" s="22" t="s">
        <v>129</v>
      </c>
      <c r="C157" s="13"/>
      <c r="D157" s="13"/>
      <c r="E157" s="13"/>
      <c r="F157" s="14"/>
      <c r="G157" s="14"/>
      <c r="H157" s="13"/>
    </row>
    <row r="158" spans="1:8" ht="20.100000000000001" customHeight="1">
      <c r="A158" s="8"/>
      <c r="B158" s="22" t="s">
        <v>130</v>
      </c>
      <c r="C158" s="13"/>
      <c r="D158" s="13"/>
      <c r="E158" s="13"/>
      <c r="F158" s="14"/>
      <c r="G158" s="14"/>
      <c r="H158" s="13"/>
    </row>
    <row r="159" spans="1:8" ht="20.100000000000001" customHeight="1" thickBot="1">
      <c r="A159" s="8"/>
      <c r="B159" s="23" t="s">
        <v>105</v>
      </c>
      <c r="C159" s="13"/>
      <c r="D159" s="13"/>
      <c r="E159" s="13"/>
      <c r="F159" s="24">
        <f>F158+F157+F156</f>
        <v>0</v>
      </c>
      <c r="G159" s="24">
        <f>G158+G157+G156</f>
        <v>0</v>
      </c>
      <c r="H159" s="13"/>
    </row>
    <row r="160" spans="1:8" ht="20.100000000000001" customHeight="1" thickTop="1">
      <c r="A160" s="8"/>
      <c r="B160" s="13"/>
      <c r="C160" s="13"/>
      <c r="D160" s="13"/>
      <c r="E160" s="13"/>
      <c r="F160" s="14"/>
      <c r="G160" s="15"/>
      <c r="H160" s="13"/>
    </row>
    <row r="161" spans="1:8" ht="20.100000000000001" customHeight="1">
      <c r="A161" s="16" t="s">
        <v>9</v>
      </c>
      <c r="B161" s="12" t="s">
        <v>131</v>
      </c>
      <c r="C161" s="13"/>
      <c r="D161" s="13"/>
      <c r="E161" s="13"/>
      <c r="F161" s="14"/>
      <c r="G161" s="15"/>
      <c r="H161" s="13"/>
    </row>
    <row r="162" spans="1:8" ht="15.75" customHeight="1">
      <c r="A162" s="8"/>
      <c r="B162" s="13"/>
      <c r="C162" s="13"/>
      <c r="D162" s="13"/>
      <c r="E162" s="13"/>
      <c r="F162" s="14"/>
      <c r="G162" s="15"/>
      <c r="H162" s="13"/>
    </row>
    <row r="163" spans="1:8" ht="30">
      <c r="A163" s="8"/>
      <c r="B163" s="202" t="s">
        <v>141</v>
      </c>
      <c r="C163" s="203"/>
      <c r="D163" s="26" t="s">
        <v>142</v>
      </c>
      <c r="E163" s="26" t="s">
        <v>143</v>
      </c>
      <c r="F163" s="26" t="s">
        <v>144</v>
      </c>
      <c r="G163" s="27" t="s">
        <v>145</v>
      </c>
      <c r="H163" s="13"/>
    </row>
    <row r="164" spans="1:8" ht="20.100000000000001" customHeight="1">
      <c r="A164" s="8"/>
      <c r="B164" s="197" t="s">
        <v>132</v>
      </c>
      <c r="C164" s="198"/>
      <c r="D164" s="28"/>
      <c r="E164" s="28"/>
      <c r="F164" s="28"/>
      <c r="G164" s="29"/>
      <c r="H164" s="13"/>
    </row>
    <row r="165" spans="1:8" ht="20.100000000000001" customHeight="1">
      <c r="A165" s="8"/>
      <c r="B165" s="199" t="s">
        <v>133</v>
      </c>
      <c r="C165" s="200"/>
      <c r="D165" s="30">
        <v>76127489207</v>
      </c>
      <c r="E165" s="30">
        <v>2044741219</v>
      </c>
      <c r="F165" s="30">
        <v>677112948</v>
      </c>
      <c r="G165" s="31">
        <f>SUM(D165:F165)</f>
        <v>78849343374</v>
      </c>
      <c r="H165" s="13"/>
    </row>
    <row r="166" spans="1:8" ht="20.100000000000001" customHeight="1">
      <c r="A166" s="8"/>
      <c r="B166" s="199" t="s">
        <v>134</v>
      </c>
      <c r="C166" s="200"/>
      <c r="D166" s="30"/>
      <c r="E166" s="30"/>
      <c r="F166" s="30">
        <v>10954545</v>
      </c>
      <c r="G166" s="31">
        <f t="shared" ref="G166:G176" si="0">SUM(D166:F166)</f>
        <v>10954545</v>
      </c>
      <c r="H166" s="13"/>
    </row>
    <row r="167" spans="1:8" ht="20.100000000000001" customHeight="1">
      <c r="A167" s="8"/>
      <c r="B167" s="199" t="s">
        <v>135</v>
      </c>
      <c r="C167" s="200"/>
      <c r="D167" s="30"/>
      <c r="E167" s="30"/>
      <c r="F167" s="30"/>
      <c r="G167" s="31"/>
      <c r="H167" s="13"/>
    </row>
    <row r="168" spans="1:8" ht="20.100000000000001" customHeight="1">
      <c r="A168" s="171"/>
      <c r="B168" s="199" t="s">
        <v>607</v>
      </c>
      <c r="C168" s="200"/>
      <c r="D168" s="47">
        <f>-112415928</f>
        <v>-112415928</v>
      </c>
      <c r="E168" s="47">
        <v>-16319545</v>
      </c>
      <c r="F168" s="47">
        <v>-518909398</v>
      </c>
      <c r="G168" s="47">
        <f>SUM(D168:F168)</f>
        <v>-647644871</v>
      </c>
      <c r="H168" s="13"/>
    </row>
    <row r="169" spans="1:8" ht="20.100000000000001" customHeight="1">
      <c r="A169" s="8"/>
      <c r="B169" s="199" t="s">
        <v>136</v>
      </c>
      <c r="C169" s="200"/>
      <c r="D169" s="47">
        <f>-1633527749-490123551</f>
        <v>-2123651300</v>
      </c>
      <c r="E169" s="47">
        <v>-367235968</v>
      </c>
      <c r="F169" s="47">
        <f>-23700000-53370000</f>
        <v>-77070000</v>
      </c>
      <c r="G169" s="47">
        <f>SUM(D169:F169)</f>
        <v>-2567957268</v>
      </c>
      <c r="H169" s="13"/>
    </row>
    <row r="170" spans="1:8" ht="20.100000000000001" customHeight="1">
      <c r="A170" s="8"/>
      <c r="B170" s="199" t="s">
        <v>137</v>
      </c>
      <c r="C170" s="200"/>
      <c r="D170" s="30">
        <f>SUM(D165:D169)</f>
        <v>73891421979</v>
      </c>
      <c r="E170" s="30">
        <f>SUM(E165:E169)</f>
        <v>1661185706</v>
      </c>
      <c r="F170" s="30">
        <f>SUM(F165:F169)</f>
        <v>92088095</v>
      </c>
      <c r="G170" s="31">
        <f t="shared" si="0"/>
        <v>75644695780</v>
      </c>
      <c r="H170" s="13"/>
    </row>
    <row r="171" spans="1:8" ht="20.100000000000001" customHeight="1">
      <c r="A171" s="8"/>
      <c r="B171" s="208" t="s">
        <v>138</v>
      </c>
      <c r="C171" s="209"/>
      <c r="D171" s="30"/>
      <c r="E171" s="30"/>
      <c r="F171" s="30"/>
      <c r="G171" s="31"/>
      <c r="H171" s="13"/>
    </row>
    <row r="172" spans="1:8" ht="20.100000000000001" customHeight="1">
      <c r="A172" s="8"/>
      <c r="B172" s="199" t="s">
        <v>133</v>
      </c>
      <c r="C172" s="200"/>
      <c r="D172" s="30">
        <v>46527913753</v>
      </c>
      <c r="E172" s="30">
        <v>1328297072</v>
      </c>
      <c r="F172" s="30">
        <v>439743793</v>
      </c>
      <c r="G172" s="31">
        <f t="shared" si="0"/>
        <v>48295954618</v>
      </c>
      <c r="H172" s="13"/>
    </row>
    <row r="173" spans="1:8" ht="20.100000000000001" customHeight="1">
      <c r="A173" s="8"/>
      <c r="B173" s="199" t="s">
        <v>139</v>
      </c>
      <c r="C173" s="200"/>
      <c r="D173" s="30">
        <v>10859559948</v>
      </c>
      <c r="E173" s="30">
        <v>237430682</v>
      </c>
      <c r="F173" s="30">
        <v>58698521</v>
      </c>
      <c r="G173" s="31">
        <f t="shared" si="0"/>
        <v>11155689151</v>
      </c>
      <c r="H173" s="13"/>
    </row>
    <row r="174" spans="1:8" ht="20.100000000000001" customHeight="1">
      <c r="A174" s="171"/>
      <c r="B174" s="199" t="s">
        <v>607</v>
      </c>
      <c r="C174" s="200"/>
      <c r="D174" s="47">
        <v>-67483090</v>
      </c>
      <c r="E174" s="47">
        <v>-10685400</v>
      </c>
      <c r="F174" s="47">
        <v>-414992953</v>
      </c>
      <c r="G174" s="47">
        <f>SUM(D174:F174)</f>
        <v>-493161443</v>
      </c>
      <c r="H174" s="13"/>
    </row>
    <row r="175" spans="1:8" ht="20.100000000000001" customHeight="1">
      <c r="A175" s="8"/>
      <c r="B175" s="199" t="s">
        <v>136</v>
      </c>
      <c r="C175" s="200"/>
      <c r="D175" s="47">
        <f>-344082130-887039653</f>
        <v>-1231121783</v>
      </c>
      <c r="E175" s="47">
        <v>-310401836</v>
      </c>
      <c r="F175" s="47">
        <v>-3312902</v>
      </c>
      <c r="G175" s="47">
        <f>SUM(D175:F175)</f>
        <v>-1544836521</v>
      </c>
      <c r="H175" s="13"/>
    </row>
    <row r="176" spans="1:8" ht="20.100000000000001" customHeight="1">
      <c r="A176" s="8"/>
      <c r="B176" s="199" t="s">
        <v>137</v>
      </c>
      <c r="C176" s="200"/>
      <c r="D176" s="30">
        <f>SUM(D172:D175)</f>
        <v>56088868828</v>
      </c>
      <c r="E176" s="30">
        <f>SUM(E172:E175)</f>
        <v>1244640518</v>
      </c>
      <c r="F176" s="30">
        <f>SUM(F172:F175)</f>
        <v>80136459</v>
      </c>
      <c r="G176" s="31">
        <f t="shared" si="0"/>
        <v>57413645805</v>
      </c>
      <c r="H176" s="84"/>
    </row>
    <row r="177" spans="1:8" ht="20.100000000000001" customHeight="1">
      <c r="A177" s="8"/>
      <c r="B177" s="208" t="s">
        <v>140</v>
      </c>
      <c r="C177" s="209"/>
      <c r="D177" s="30"/>
      <c r="E177" s="30"/>
      <c r="F177" s="30"/>
      <c r="G177" s="31"/>
      <c r="H177" s="13"/>
    </row>
    <row r="178" spans="1:8" ht="20.100000000000001" customHeight="1">
      <c r="A178" s="8"/>
      <c r="B178" s="199" t="s">
        <v>597</v>
      </c>
      <c r="C178" s="200"/>
      <c r="D178" s="30">
        <f>D165-D172</f>
        <v>29599575454</v>
      </c>
      <c r="E178" s="30">
        <f>E165-E172</f>
        <v>716444147</v>
      </c>
      <c r="F178" s="30">
        <f>F165-F172</f>
        <v>237369155</v>
      </c>
      <c r="G178" s="30">
        <f>G165-G172</f>
        <v>30553388756</v>
      </c>
      <c r="H178" s="13"/>
    </row>
    <row r="179" spans="1:8" ht="20.100000000000001" customHeight="1">
      <c r="A179" s="32"/>
      <c r="B179" s="212" t="s">
        <v>615</v>
      </c>
      <c r="C179" s="213"/>
      <c r="D179" s="173">
        <f>D170-D176</f>
        <v>17802553151</v>
      </c>
      <c r="E179" s="173">
        <f>E170-E176</f>
        <v>416545188</v>
      </c>
      <c r="F179" s="173">
        <f>F170-F176</f>
        <v>11951636</v>
      </c>
      <c r="G179" s="173">
        <f>G170-G176</f>
        <v>18231049975</v>
      </c>
      <c r="H179" s="13"/>
    </row>
    <row r="180" spans="1:8" ht="20.100000000000001" customHeight="1">
      <c r="A180" s="16" t="s">
        <v>10</v>
      </c>
      <c r="B180" s="12" t="s">
        <v>146</v>
      </c>
      <c r="C180" s="13"/>
      <c r="D180" s="13"/>
      <c r="E180" s="13"/>
      <c r="F180" s="14"/>
      <c r="G180" s="15"/>
      <c r="H180" s="13"/>
    </row>
    <row r="181" spans="1:8" ht="19.5" customHeight="1">
      <c r="A181" s="8"/>
      <c r="B181" s="13"/>
      <c r="C181" s="13"/>
      <c r="D181" s="13"/>
      <c r="E181" s="13"/>
      <c r="F181" s="14"/>
      <c r="G181" s="15"/>
      <c r="H181" s="13"/>
    </row>
    <row r="182" spans="1:8" ht="30">
      <c r="A182" s="8"/>
      <c r="B182" s="202" t="s">
        <v>141</v>
      </c>
      <c r="C182" s="203"/>
      <c r="D182" s="26" t="s">
        <v>147</v>
      </c>
      <c r="E182" s="26" t="s">
        <v>148</v>
      </c>
      <c r="F182" s="26" t="s">
        <v>149</v>
      </c>
      <c r="G182" s="27" t="s">
        <v>145</v>
      </c>
      <c r="H182" s="13"/>
    </row>
    <row r="183" spans="1:8" ht="20.100000000000001" customHeight="1">
      <c r="A183" s="8"/>
      <c r="B183" s="197" t="s">
        <v>150</v>
      </c>
      <c r="C183" s="198"/>
      <c r="D183" s="28"/>
      <c r="E183" s="28"/>
      <c r="F183" s="28"/>
      <c r="G183" s="29"/>
      <c r="H183" s="13"/>
    </row>
    <row r="184" spans="1:8" ht="20.100000000000001" customHeight="1">
      <c r="A184" s="8"/>
      <c r="B184" s="199" t="s">
        <v>133</v>
      </c>
      <c r="C184" s="200"/>
      <c r="D184" s="30"/>
      <c r="E184" s="30"/>
      <c r="F184" s="30">
        <v>12000000</v>
      </c>
      <c r="G184" s="31">
        <f>SUM(D184:F184)</f>
        <v>12000000</v>
      </c>
      <c r="H184" s="13"/>
    </row>
    <row r="185" spans="1:8" ht="20.100000000000001" customHeight="1">
      <c r="A185" s="8"/>
      <c r="B185" s="199" t="s">
        <v>134</v>
      </c>
      <c r="C185" s="200"/>
      <c r="D185" s="30"/>
      <c r="E185" s="30"/>
      <c r="F185" s="33"/>
      <c r="G185" s="31"/>
      <c r="H185" s="13"/>
    </row>
    <row r="186" spans="1:8" ht="20.100000000000001" customHeight="1">
      <c r="A186" s="8"/>
      <c r="B186" s="199" t="s">
        <v>135</v>
      </c>
      <c r="C186" s="200"/>
      <c r="D186" s="30"/>
      <c r="E186" s="30"/>
      <c r="F186" s="30"/>
      <c r="G186" s="31"/>
      <c r="H186" s="13"/>
    </row>
    <row r="187" spans="1:8" ht="20.100000000000001" customHeight="1">
      <c r="A187" s="8"/>
      <c r="B187" s="199" t="s">
        <v>136</v>
      </c>
      <c r="C187" s="200"/>
      <c r="D187" s="30"/>
      <c r="E187" s="30"/>
      <c r="F187" s="30"/>
      <c r="G187" s="31"/>
      <c r="H187" s="13"/>
    </row>
    <row r="188" spans="1:8" ht="20.100000000000001" customHeight="1">
      <c r="A188" s="8"/>
      <c r="B188" s="199" t="s">
        <v>137</v>
      </c>
      <c r="C188" s="200"/>
      <c r="D188" s="30"/>
      <c r="E188" s="30"/>
      <c r="F188" s="30">
        <f>F184+F185+F186+F187</f>
        <v>12000000</v>
      </c>
      <c r="G188" s="31">
        <f t="shared" ref="G188:G193" si="1">SUM(D188:F188)</f>
        <v>12000000</v>
      </c>
      <c r="H188" s="13"/>
    </row>
    <row r="189" spans="1:8" ht="20.100000000000001" customHeight="1">
      <c r="A189" s="8"/>
      <c r="B189" s="208" t="s">
        <v>138</v>
      </c>
      <c r="C189" s="209"/>
      <c r="D189" s="30"/>
      <c r="E189" s="30"/>
      <c r="F189" s="30"/>
      <c r="G189" s="31"/>
      <c r="H189" s="13"/>
    </row>
    <row r="190" spans="1:8" ht="20.100000000000001" customHeight="1">
      <c r="A190" s="8"/>
      <c r="B190" s="199" t="s">
        <v>133</v>
      </c>
      <c r="C190" s="200"/>
      <c r="D190" s="30"/>
      <c r="E190" s="30"/>
      <c r="F190" s="34">
        <v>12000000</v>
      </c>
      <c r="G190" s="31">
        <f t="shared" si="1"/>
        <v>12000000</v>
      </c>
      <c r="H190" s="13"/>
    </row>
    <row r="191" spans="1:8" ht="20.100000000000001" customHeight="1">
      <c r="A191" s="8"/>
      <c r="B191" s="199" t="s">
        <v>139</v>
      </c>
      <c r="C191" s="200"/>
      <c r="D191" s="30"/>
      <c r="E191" s="30"/>
      <c r="F191" s="30"/>
      <c r="G191" s="31">
        <f t="shared" si="1"/>
        <v>0</v>
      </c>
      <c r="H191" s="13"/>
    </row>
    <row r="192" spans="1:8" ht="20.100000000000001" customHeight="1">
      <c r="A192" s="8"/>
      <c r="B192" s="199" t="s">
        <v>136</v>
      </c>
      <c r="C192" s="200"/>
      <c r="D192" s="30"/>
      <c r="E192" s="30"/>
      <c r="F192" s="35"/>
      <c r="G192" s="31"/>
      <c r="H192" s="13"/>
    </row>
    <row r="193" spans="1:8" ht="20.100000000000001" customHeight="1">
      <c r="A193" s="8"/>
      <c r="B193" s="199" t="s">
        <v>137</v>
      </c>
      <c r="C193" s="200"/>
      <c r="D193" s="30"/>
      <c r="E193" s="30"/>
      <c r="F193" s="30">
        <f>F190+F191+F192</f>
        <v>12000000</v>
      </c>
      <c r="G193" s="31">
        <f t="shared" si="1"/>
        <v>12000000</v>
      </c>
      <c r="H193" s="13"/>
    </row>
    <row r="194" spans="1:8" ht="20.100000000000001" customHeight="1">
      <c r="A194" s="8"/>
      <c r="B194" s="208" t="s">
        <v>151</v>
      </c>
      <c r="C194" s="209"/>
      <c r="D194" s="30"/>
      <c r="E194" s="30"/>
      <c r="F194" s="30"/>
      <c r="G194" s="31"/>
      <c r="H194" s="13"/>
    </row>
    <row r="195" spans="1:8" ht="20.100000000000001" customHeight="1">
      <c r="A195" s="8"/>
      <c r="B195" s="199" t="s">
        <v>597</v>
      </c>
      <c r="C195" s="200"/>
      <c r="D195" s="30"/>
      <c r="E195" s="30"/>
      <c r="F195" s="30">
        <f>F184-F190</f>
        <v>0</v>
      </c>
      <c r="G195" s="31">
        <f>G184-G190</f>
        <v>0</v>
      </c>
      <c r="H195" s="13"/>
    </row>
    <row r="196" spans="1:8" ht="20.100000000000001" customHeight="1">
      <c r="A196" s="8"/>
      <c r="B196" s="212" t="s">
        <v>615</v>
      </c>
      <c r="C196" s="213"/>
      <c r="D196" s="173"/>
      <c r="E196" s="173"/>
      <c r="F196" s="173">
        <f>+F188-F193</f>
        <v>0</v>
      </c>
      <c r="G196" s="174">
        <f>SUM(D196:F196)</f>
        <v>0</v>
      </c>
      <c r="H196" s="13"/>
    </row>
    <row r="197" spans="1:8" ht="20.100000000000001" customHeight="1">
      <c r="A197" s="8"/>
      <c r="B197" s="13"/>
      <c r="C197" s="13"/>
      <c r="D197" s="13"/>
      <c r="E197" s="13"/>
      <c r="F197" s="14"/>
      <c r="G197" s="15"/>
      <c r="H197" s="13"/>
    </row>
    <row r="198" spans="1:8" ht="20.100000000000001" customHeight="1">
      <c r="A198" s="16" t="s">
        <v>11</v>
      </c>
      <c r="B198" s="12" t="s">
        <v>152</v>
      </c>
      <c r="C198" s="13"/>
      <c r="D198" s="13"/>
      <c r="E198" s="13"/>
      <c r="F198" s="17" t="s">
        <v>100</v>
      </c>
      <c r="G198" s="17" t="s">
        <v>100</v>
      </c>
      <c r="H198" s="13"/>
    </row>
    <row r="199" spans="1:8" ht="20.100000000000001" customHeight="1">
      <c r="A199" s="8"/>
      <c r="B199" s="13"/>
      <c r="C199" s="13"/>
      <c r="D199" s="13"/>
      <c r="E199" s="13"/>
      <c r="F199" s="156">
        <v>41639</v>
      </c>
      <c r="G199" s="19" t="s">
        <v>596</v>
      </c>
      <c r="H199" s="13"/>
    </row>
    <row r="200" spans="1:8" ht="20.100000000000001" customHeight="1">
      <c r="A200" s="8"/>
      <c r="B200" s="13"/>
      <c r="C200" s="13"/>
      <c r="D200" s="13"/>
      <c r="E200" s="13"/>
      <c r="F200" s="20" t="s">
        <v>5</v>
      </c>
      <c r="G200" s="21" t="s">
        <v>5</v>
      </c>
      <c r="H200" s="13"/>
    </row>
    <row r="201" spans="1:8" ht="20.100000000000001" customHeight="1">
      <c r="A201" s="8"/>
      <c r="B201" s="22" t="s">
        <v>153</v>
      </c>
      <c r="C201" s="13"/>
      <c r="D201" s="13"/>
      <c r="E201" s="13"/>
      <c r="F201" s="14">
        <v>172056636</v>
      </c>
      <c r="G201" s="14">
        <v>0</v>
      </c>
      <c r="H201" s="13"/>
    </row>
    <row r="202" spans="1:8" ht="20.100000000000001" customHeight="1" thickBot="1">
      <c r="A202" s="8"/>
      <c r="B202" s="23" t="s">
        <v>105</v>
      </c>
      <c r="C202" s="13"/>
      <c r="D202" s="13"/>
      <c r="E202" s="13"/>
      <c r="F202" s="24">
        <f>F201</f>
        <v>172056636</v>
      </c>
      <c r="G202" s="24">
        <f>G201</f>
        <v>0</v>
      </c>
      <c r="H202" s="13"/>
    </row>
    <row r="203" spans="1:8" ht="20.100000000000001" customHeight="1" thickTop="1">
      <c r="A203" s="8"/>
      <c r="B203" s="13"/>
      <c r="C203" s="13"/>
      <c r="D203" s="13"/>
      <c r="E203" s="13"/>
      <c r="F203" s="14"/>
      <c r="G203" s="15"/>
      <c r="H203" s="13"/>
    </row>
    <row r="204" spans="1:8" ht="20.100000000000001" customHeight="1">
      <c r="A204" s="16" t="s">
        <v>12</v>
      </c>
      <c r="B204" s="12" t="s">
        <v>599</v>
      </c>
      <c r="C204" s="13"/>
      <c r="D204" s="13"/>
      <c r="E204" s="13"/>
      <c r="F204" s="17" t="s">
        <v>100</v>
      </c>
      <c r="G204" s="17" t="s">
        <v>100</v>
      </c>
      <c r="H204" s="13"/>
    </row>
    <row r="205" spans="1:8" ht="20.100000000000001" customHeight="1">
      <c r="A205" s="170"/>
      <c r="B205" s="13"/>
      <c r="C205" s="13"/>
      <c r="D205" s="13"/>
      <c r="E205" s="13"/>
      <c r="F205" s="156">
        <v>41639</v>
      </c>
      <c r="G205" s="19" t="s">
        <v>596</v>
      </c>
      <c r="H205" s="13"/>
    </row>
    <row r="206" spans="1:8" ht="20.100000000000001" customHeight="1">
      <c r="A206" s="170"/>
      <c r="B206" s="13"/>
      <c r="C206" s="13"/>
      <c r="D206" s="13"/>
      <c r="E206" s="13"/>
      <c r="F206" s="20" t="s">
        <v>5</v>
      </c>
      <c r="G206" s="21" t="s">
        <v>5</v>
      </c>
      <c r="H206" s="13"/>
    </row>
    <row r="207" spans="1:8" ht="20.100000000000001" customHeight="1">
      <c r="A207" s="170"/>
      <c r="B207" s="13" t="s">
        <v>600</v>
      </c>
      <c r="C207" s="13"/>
      <c r="D207" s="13"/>
      <c r="E207" s="13"/>
      <c r="F207" s="14">
        <v>8720000000</v>
      </c>
      <c r="G207" s="14">
        <v>0</v>
      </c>
      <c r="H207" s="13"/>
    </row>
    <row r="208" spans="1:8" ht="20.100000000000001" customHeight="1">
      <c r="A208" s="170"/>
      <c r="B208" s="22" t="s">
        <v>601</v>
      </c>
      <c r="C208" s="13"/>
      <c r="D208" s="13"/>
      <c r="E208" s="13"/>
      <c r="F208" s="14">
        <v>600000000</v>
      </c>
      <c r="G208" s="14">
        <v>0</v>
      </c>
      <c r="H208" s="13"/>
    </row>
    <row r="209" spans="1:8" ht="20.100000000000001" customHeight="1" thickBot="1">
      <c r="A209" s="170"/>
      <c r="B209" s="23" t="s">
        <v>105</v>
      </c>
      <c r="C209" s="13"/>
      <c r="D209" s="13"/>
      <c r="E209" s="13"/>
      <c r="F209" s="24">
        <f>SUM(F207:F208)</f>
        <v>9320000000</v>
      </c>
      <c r="G209" s="24">
        <f>SUM(G207:G208)</f>
        <v>0</v>
      </c>
      <c r="H209" s="13"/>
    </row>
    <row r="210" spans="1:8" ht="20.100000000000001" customHeight="1" thickTop="1">
      <c r="A210" s="170"/>
      <c r="B210" s="23"/>
      <c r="C210" s="13"/>
      <c r="D210" s="13"/>
      <c r="E210" s="13"/>
      <c r="F210" s="40"/>
      <c r="G210" s="40"/>
      <c r="H210" s="13"/>
    </row>
    <row r="211" spans="1:8" ht="20.100000000000001" customHeight="1">
      <c r="A211" s="16" t="s">
        <v>13</v>
      </c>
      <c r="B211" s="12" t="s">
        <v>154</v>
      </c>
      <c r="C211" s="13"/>
      <c r="D211" s="13"/>
      <c r="E211" s="13"/>
      <c r="F211" s="17" t="s">
        <v>100</v>
      </c>
      <c r="G211" s="17" t="s">
        <v>100</v>
      </c>
      <c r="H211" s="13"/>
    </row>
    <row r="212" spans="1:8" ht="20.100000000000001" customHeight="1">
      <c r="A212" s="8"/>
      <c r="B212" s="13"/>
      <c r="C212" s="13"/>
      <c r="D212" s="13"/>
      <c r="E212" s="13"/>
      <c r="F212" s="156">
        <v>41639</v>
      </c>
      <c r="G212" s="19" t="s">
        <v>596</v>
      </c>
      <c r="H212" s="13"/>
    </row>
    <row r="213" spans="1:8" ht="20.100000000000001" customHeight="1">
      <c r="A213" s="8"/>
      <c r="B213" s="13"/>
      <c r="C213" s="13"/>
      <c r="D213" s="13"/>
      <c r="E213" s="13"/>
      <c r="F213" s="20" t="s">
        <v>5</v>
      </c>
      <c r="G213" s="21" t="s">
        <v>5</v>
      </c>
      <c r="H213" s="13"/>
    </row>
    <row r="214" spans="1:8" ht="20.100000000000001" customHeight="1">
      <c r="A214" s="8"/>
      <c r="B214" s="22" t="s">
        <v>155</v>
      </c>
      <c r="C214" s="13"/>
      <c r="D214" s="13"/>
      <c r="E214" s="13"/>
      <c r="F214" s="14"/>
      <c r="G214" s="14"/>
      <c r="H214" s="13"/>
    </row>
    <row r="215" spans="1:8" ht="20.100000000000001" customHeight="1">
      <c r="A215" s="8"/>
      <c r="B215" s="22" t="s">
        <v>156</v>
      </c>
      <c r="C215" s="13"/>
      <c r="D215" s="13"/>
      <c r="E215" s="13"/>
      <c r="F215" s="14">
        <v>164431408</v>
      </c>
      <c r="G215" s="14">
        <v>383773889</v>
      </c>
      <c r="H215" s="13"/>
    </row>
    <row r="216" spans="1:8" ht="20.100000000000001" customHeight="1" thickBot="1">
      <c r="A216" s="8"/>
      <c r="B216" s="23" t="s">
        <v>105</v>
      </c>
      <c r="C216" s="13"/>
      <c r="D216" s="13"/>
      <c r="E216" s="13"/>
      <c r="F216" s="24">
        <f>F215+F214</f>
        <v>164431408</v>
      </c>
      <c r="G216" s="24">
        <f>G215+G214</f>
        <v>383773889</v>
      </c>
      <c r="H216" s="13"/>
    </row>
    <row r="217" spans="1:8" ht="20.100000000000001" customHeight="1" thickTop="1">
      <c r="A217" s="8"/>
      <c r="B217" s="13"/>
      <c r="C217" s="13"/>
      <c r="D217" s="13"/>
      <c r="E217" s="13"/>
      <c r="F217" s="14"/>
      <c r="G217" s="15"/>
      <c r="H217" s="13"/>
    </row>
    <row r="218" spans="1:8" ht="20.100000000000001" customHeight="1">
      <c r="A218" s="16" t="s">
        <v>492</v>
      </c>
      <c r="B218" s="12" t="s">
        <v>157</v>
      </c>
      <c r="C218" s="13"/>
      <c r="D218" s="13"/>
      <c r="E218" s="13"/>
      <c r="F218" s="17" t="s">
        <v>100</v>
      </c>
      <c r="G218" s="17" t="s">
        <v>100</v>
      </c>
      <c r="H218" s="13"/>
    </row>
    <row r="219" spans="1:8" ht="20.100000000000001" customHeight="1">
      <c r="A219" s="8"/>
      <c r="B219" s="13"/>
      <c r="C219" s="13"/>
      <c r="D219" s="13"/>
      <c r="E219" s="13"/>
      <c r="F219" s="156">
        <v>41639</v>
      </c>
      <c r="G219" s="19" t="s">
        <v>596</v>
      </c>
      <c r="H219" s="13"/>
    </row>
    <row r="220" spans="1:8" ht="20.100000000000001" customHeight="1">
      <c r="A220" s="8"/>
      <c r="B220" s="13"/>
      <c r="C220" s="13"/>
      <c r="D220" s="13"/>
      <c r="E220" s="13"/>
      <c r="F220" s="20" t="s">
        <v>5</v>
      </c>
      <c r="G220" s="21" t="s">
        <v>5</v>
      </c>
      <c r="H220" s="13"/>
    </row>
    <row r="221" spans="1:8" ht="20.100000000000001" customHeight="1">
      <c r="A221" s="8"/>
      <c r="B221" s="22" t="s">
        <v>158</v>
      </c>
      <c r="C221" s="13"/>
      <c r="D221" s="13"/>
      <c r="E221" s="13"/>
      <c r="F221" s="15">
        <v>890304083</v>
      </c>
      <c r="G221" s="15">
        <v>890304083</v>
      </c>
      <c r="H221" s="13"/>
    </row>
    <row r="222" spans="1:8" ht="20.100000000000001" customHeight="1" thickBot="1">
      <c r="A222" s="8"/>
      <c r="B222" s="23" t="s">
        <v>105</v>
      </c>
      <c r="C222" s="13"/>
      <c r="D222" s="13"/>
      <c r="E222" s="13"/>
      <c r="F222" s="24">
        <f>F221</f>
        <v>890304083</v>
      </c>
      <c r="G222" s="24">
        <f>G221</f>
        <v>890304083</v>
      </c>
      <c r="H222" s="13"/>
    </row>
    <row r="223" spans="1:8" ht="20.100000000000001" customHeight="1" thickTop="1">
      <c r="A223" s="8"/>
      <c r="B223" s="13"/>
      <c r="C223" s="13"/>
      <c r="D223" s="13"/>
      <c r="E223" s="13"/>
      <c r="F223" s="14"/>
      <c r="G223" s="15"/>
      <c r="H223" s="13"/>
    </row>
    <row r="224" spans="1:8" ht="20.100000000000001" customHeight="1">
      <c r="A224" s="16">
        <v>11</v>
      </c>
      <c r="B224" s="12" t="s">
        <v>602</v>
      </c>
      <c r="C224" s="13"/>
      <c r="D224" s="13"/>
      <c r="E224" s="13"/>
      <c r="F224" s="17" t="s">
        <v>100</v>
      </c>
      <c r="G224" s="17" t="s">
        <v>100</v>
      </c>
      <c r="H224" s="13"/>
    </row>
    <row r="225" spans="1:8" ht="20.100000000000001" customHeight="1">
      <c r="A225" s="170"/>
      <c r="B225" s="13"/>
      <c r="C225" s="13"/>
      <c r="D225" s="13"/>
      <c r="E225" s="13"/>
      <c r="F225" s="156">
        <v>41639</v>
      </c>
      <c r="G225" s="19" t="s">
        <v>596</v>
      </c>
      <c r="H225" s="13"/>
    </row>
    <row r="226" spans="1:8" ht="20.100000000000001" customHeight="1">
      <c r="A226" s="170"/>
      <c r="B226" s="13"/>
      <c r="C226" s="13"/>
      <c r="D226" s="13"/>
      <c r="E226" s="13"/>
      <c r="F226" s="20" t="s">
        <v>5</v>
      </c>
      <c r="G226" s="21" t="s">
        <v>5</v>
      </c>
      <c r="H226" s="13"/>
    </row>
    <row r="227" spans="1:8" ht="20.100000000000001" customHeight="1">
      <c r="A227" s="170"/>
      <c r="B227" s="22" t="s">
        <v>603</v>
      </c>
      <c r="C227" s="13"/>
      <c r="D227" s="13"/>
      <c r="E227" s="13"/>
      <c r="F227" s="15">
        <v>507000000</v>
      </c>
      <c r="G227" s="15">
        <v>207000000</v>
      </c>
      <c r="H227" s="13"/>
    </row>
    <row r="228" spans="1:8" ht="20.100000000000001" customHeight="1" thickBot="1">
      <c r="A228" s="170"/>
      <c r="B228" s="23" t="s">
        <v>105</v>
      </c>
      <c r="C228" s="13"/>
      <c r="D228" s="13"/>
      <c r="E228" s="13"/>
      <c r="F228" s="24">
        <f>F227</f>
        <v>507000000</v>
      </c>
      <c r="G228" s="24">
        <f>G227</f>
        <v>207000000</v>
      </c>
      <c r="H228" s="13"/>
    </row>
    <row r="229" spans="1:8" ht="20.100000000000001" customHeight="1" thickTop="1">
      <c r="A229" s="170"/>
      <c r="B229" s="13"/>
      <c r="C229" s="13"/>
      <c r="D229" s="13"/>
      <c r="E229" s="13"/>
      <c r="F229" s="14"/>
      <c r="G229" s="15"/>
      <c r="H229" s="13"/>
    </row>
    <row r="230" spans="1:8" ht="20.100000000000001" customHeight="1">
      <c r="A230" s="16">
        <v>12</v>
      </c>
      <c r="B230" s="12" t="s">
        <v>159</v>
      </c>
      <c r="C230" s="13"/>
      <c r="D230" s="13"/>
      <c r="E230" s="13"/>
      <c r="F230" s="17" t="s">
        <v>100</v>
      </c>
      <c r="G230" s="17" t="s">
        <v>100</v>
      </c>
      <c r="H230" s="13"/>
    </row>
    <row r="231" spans="1:8" ht="20.100000000000001" customHeight="1">
      <c r="A231" s="8"/>
      <c r="B231" s="13"/>
      <c r="C231" s="13"/>
      <c r="D231" s="13"/>
      <c r="E231" s="13"/>
      <c r="F231" s="156">
        <v>41639</v>
      </c>
      <c r="G231" s="19" t="s">
        <v>596</v>
      </c>
      <c r="H231" s="13"/>
    </row>
    <row r="232" spans="1:8" ht="20.100000000000001" customHeight="1">
      <c r="A232" s="8"/>
      <c r="B232" s="13"/>
      <c r="C232" s="13"/>
      <c r="D232" s="13"/>
      <c r="E232" s="13"/>
      <c r="F232" s="20" t="s">
        <v>5</v>
      </c>
      <c r="G232" s="21" t="s">
        <v>5</v>
      </c>
      <c r="H232" s="13"/>
    </row>
    <row r="233" spans="1:8" ht="20.100000000000001" customHeight="1">
      <c r="A233" s="8"/>
      <c r="B233" s="22" t="s">
        <v>160</v>
      </c>
      <c r="C233" s="13"/>
      <c r="D233" s="13"/>
      <c r="E233" s="13"/>
      <c r="F233" s="14"/>
      <c r="G233" s="14">
        <v>1435000000</v>
      </c>
      <c r="H233" s="13"/>
    </row>
    <row r="234" spans="1:8" ht="20.100000000000001" customHeight="1">
      <c r="A234" s="8"/>
      <c r="B234" s="22" t="s">
        <v>161</v>
      </c>
      <c r="C234" s="13"/>
      <c r="D234" s="13"/>
      <c r="E234" s="13"/>
      <c r="F234" s="14"/>
      <c r="G234" s="14">
        <v>1500000000</v>
      </c>
      <c r="H234" s="13"/>
    </row>
    <row r="235" spans="1:8" ht="20.100000000000001" customHeight="1" thickBot="1">
      <c r="A235" s="8"/>
      <c r="B235" s="23" t="s">
        <v>105</v>
      </c>
      <c r="C235" s="13"/>
      <c r="D235" s="13"/>
      <c r="E235" s="13"/>
      <c r="F235" s="24">
        <f>F234+F233</f>
        <v>0</v>
      </c>
      <c r="G235" s="24">
        <f>G234+G233</f>
        <v>2935000000</v>
      </c>
      <c r="H235" s="13"/>
    </row>
    <row r="236" spans="1:8" ht="20.100000000000001" customHeight="1" thickTop="1">
      <c r="A236" s="8"/>
      <c r="B236" s="13"/>
      <c r="C236" s="13"/>
      <c r="D236" s="13"/>
      <c r="E236" s="13"/>
      <c r="F236" s="14"/>
      <c r="G236" s="15"/>
      <c r="H236" s="13"/>
    </row>
    <row r="237" spans="1:8" ht="20.100000000000001" customHeight="1">
      <c r="A237" s="36">
        <v>13</v>
      </c>
      <c r="B237" s="12" t="s">
        <v>165</v>
      </c>
      <c r="C237" s="13"/>
      <c r="D237" s="13"/>
      <c r="E237" s="13"/>
      <c r="F237" s="17" t="s">
        <v>100</v>
      </c>
      <c r="G237" s="17" t="s">
        <v>100</v>
      </c>
      <c r="H237" s="13"/>
    </row>
    <row r="238" spans="1:8" ht="20.100000000000001" customHeight="1">
      <c r="A238" s="8"/>
      <c r="B238" s="13"/>
      <c r="C238" s="13"/>
      <c r="D238" s="13"/>
      <c r="E238" s="13"/>
      <c r="F238" s="156">
        <v>41639</v>
      </c>
      <c r="G238" s="19" t="s">
        <v>596</v>
      </c>
      <c r="H238" s="13"/>
    </row>
    <row r="239" spans="1:8" ht="20.100000000000001" customHeight="1">
      <c r="A239" s="8"/>
      <c r="B239" s="13"/>
      <c r="C239" s="13"/>
      <c r="D239" s="13"/>
      <c r="E239" s="13"/>
      <c r="F239" s="20" t="s">
        <v>5</v>
      </c>
      <c r="G239" s="21" t="s">
        <v>5</v>
      </c>
      <c r="H239" s="13"/>
    </row>
    <row r="240" spans="1:8" ht="20.100000000000001" customHeight="1">
      <c r="A240" s="8"/>
      <c r="B240" s="22" t="s">
        <v>162</v>
      </c>
      <c r="C240" s="13"/>
      <c r="D240" s="13"/>
      <c r="E240" s="13"/>
      <c r="F240" s="14">
        <v>422129408</v>
      </c>
      <c r="G240" s="14">
        <v>373119720</v>
      </c>
      <c r="H240" s="13"/>
    </row>
    <row r="241" spans="1:8" ht="20.100000000000001" customHeight="1">
      <c r="A241" s="8"/>
      <c r="B241" s="22" t="s">
        <v>163</v>
      </c>
      <c r="C241" s="13"/>
      <c r="D241" s="13"/>
      <c r="E241" s="13"/>
      <c r="F241" s="14">
        <v>64689658</v>
      </c>
      <c r="G241" s="14"/>
      <c r="H241" s="13"/>
    </row>
    <row r="242" spans="1:8" ht="20.100000000000001" customHeight="1">
      <c r="A242" s="8"/>
      <c r="B242" s="22" t="s">
        <v>164</v>
      </c>
      <c r="C242" s="13"/>
      <c r="D242" s="13"/>
      <c r="E242" s="13"/>
      <c r="F242" s="14">
        <v>117290706</v>
      </c>
      <c r="G242" s="14">
        <v>123896595</v>
      </c>
      <c r="H242" s="13"/>
    </row>
    <row r="243" spans="1:8" ht="20.100000000000001" customHeight="1" thickBot="1">
      <c r="A243" s="8"/>
      <c r="B243" s="23" t="s">
        <v>105</v>
      </c>
      <c r="C243" s="13"/>
      <c r="D243" s="13"/>
      <c r="E243" s="13"/>
      <c r="F243" s="169">
        <f>F242+F241+F240</f>
        <v>604109772</v>
      </c>
      <c r="G243" s="24">
        <f>G242+G241+G240</f>
        <v>497016315</v>
      </c>
      <c r="H243" s="13"/>
    </row>
    <row r="244" spans="1:8" ht="20.100000000000001" customHeight="1" thickTop="1">
      <c r="A244" s="8"/>
      <c r="B244" s="13"/>
      <c r="C244" s="13"/>
      <c r="D244" s="13"/>
      <c r="E244" s="13"/>
      <c r="F244" s="14"/>
      <c r="G244" s="15"/>
      <c r="H244" s="13"/>
    </row>
    <row r="245" spans="1:8" ht="20.100000000000001" customHeight="1">
      <c r="A245" s="8">
        <v>14</v>
      </c>
      <c r="B245" s="12" t="s">
        <v>166</v>
      </c>
      <c r="C245" s="13"/>
      <c r="D245" s="13"/>
      <c r="E245" s="13"/>
      <c r="F245" s="17" t="s">
        <v>100</v>
      </c>
      <c r="G245" s="17" t="s">
        <v>100</v>
      </c>
      <c r="H245" s="13"/>
    </row>
    <row r="246" spans="1:8" ht="20.100000000000001" customHeight="1">
      <c r="A246" s="8"/>
      <c r="B246" s="13"/>
      <c r="C246" s="13"/>
      <c r="D246" s="13"/>
      <c r="E246" s="13"/>
      <c r="F246" s="156">
        <v>41639</v>
      </c>
      <c r="G246" s="19" t="s">
        <v>596</v>
      </c>
      <c r="H246" s="13"/>
    </row>
    <row r="247" spans="1:8" ht="20.100000000000001" customHeight="1">
      <c r="A247" s="8"/>
      <c r="B247" s="13"/>
      <c r="C247" s="13"/>
      <c r="D247" s="13"/>
      <c r="E247" s="13"/>
      <c r="F247" s="20" t="s">
        <v>5</v>
      </c>
      <c r="G247" s="21" t="s">
        <v>5</v>
      </c>
      <c r="H247" s="13"/>
    </row>
    <row r="248" spans="1:8" ht="20.100000000000001" customHeight="1">
      <c r="A248" s="8"/>
      <c r="B248" s="22" t="s">
        <v>167</v>
      </c>
      <c r="C248" s="13"/>
      <c r="D248" s="13"/>
      <c r="E248" s="13"/>
      <c r="F248" s="14"/>
      <c r="G248" s="14">
        <v>322644693</v>
      </c>
      <c r="H248" s="13"/>
    </row>
    <row r="249" spans="1:8" ht="20.100000000000001" customHeight="1">
      <c r="A249" s="8"/>
      <c r="B249" s="22" t="s">
        <v>168</v>
      </c>
      <c r="C249" s="13"/>
      <c r="D249" s="13"/>
      <c r="E249" s="13"/>
      <c r="F249" s="14">
        <v>6065405958</v>
      </c>
      <c r="G249" s="14">
        <v>3902484735</v>
      </c>
      <c r="H249" s="13"/>
    </row>
    <row r="250" spans="1:8" ht="20.100000000000001" customHeight="1">
      <c r="A250" s="161"/>
      <c r="B250" s="22" t="s">
        <v>591</v>
      </c>
      <c r="C250" s="13"/>
      <c r="D250" s="13"/>
      <c r="E250" s="13"/>
      <c r="F250" s="14"/>
      <c r="G250" s="14">
        <v>42684035</v>
      </c>
      <c r="H250" s="13"/>
    </row>
    <row r="251" spans="1:8" ht="20.100000000000001" customHeight="1" thickBot="1">
      <c r="A251" s="8"/>
      <c r="B251" s="23" t="s">
        <v>105</v>
      </c>
      <c r="C251" s="13"/>
      <c r="D251" s="13"/>
      <c r="E251" s="13"/>
      <c r="F251" s="24">
        <f>F249+F248+F250</f>
        <v>6065405958</v>
      </c>
      <c r="G251" s="24">
        <f>G249+G248+G250</f>
        <v>4267813463</v>
      </c>
      <c r="H251" s="13"/>
    </row>
    <row r="252" spans="1:8" ht="20.100000000000001" customHeight="1" thickTop="1">
      <c r="A252" s="8"/>
      <c r="B252" s="13"/>
      <c r="C252" s="13"/>
      <c r="D252" s="13"/>
      <c r="E252" s="13"/>
      <c r="F252" s="14"/>
      <c r="G252" s="15"/>
      <c r="H252" s="13"/>
    </row>
    <row r="253" spans="1:8" ht="20.100000000000001" customHeight="1">
      <c r="A253" s="8">
        <v>15</v>
      </c>
      <c r="B253" s="12" t="s">
        <v>169</v>
      </c>
      <c r="C253" s="13"/>
      <c r="D253" s="13"/>
      <c r="E253" s="13"/>
      <c r="F253" s="17" t="s">
        <v>100</v>
      </c>
      <c r="G253" s="17" t="s">
        <v>100</v>
      </c>
      <c r="H253" s="13"/>
    </row>
    <row r="254" spans="1:8" ht="20.100000000000001" customHeight="1">
      <c r="A254" s="8"/>
      <c r="B254" s="13"/>
      <c r="C254" s="13"/>
      <c r="D254" s="13"/>
      <c r="E254" s="13"/>
      <c r="F254" s="156">
        <v>41639</v>
      </c>
      <c r="G254" s="19" t="s">
        <v>596</v>
      </c>
      <c r="H254" s="13"/>
    </row>
    <row r="255" spans="1:8" ht="20.100000000000001" customHeight="1">
      <c r="A255" s="8"/>
      <c r="B255" s="13"/>
      <c r="C255" s="13"/>
      <c r="D255" s="13"/>
      <c r="E255" s="13"/>
      <c r="F255" s="20" t="s">
        <v>5</v>
      </c>
      <c r="G255" s="21" t="s">
        <v>5</v>
      </c>
      <c r="H255" s="13"/>
    </row>
    <row r="256" spans="1:8" ht="20.100000000000001" customHeight="1">
      <c r="A256" s="8"/>
      <c r="B256" s="22" t="s">
        <v>170</v>
      </c>
      <c r="C256" s="13"/>
      <c r="D256" s="13"/>
      <c r="E256" s="13"/>
      <c r="F256" s="14">
        <v>-21770774</v>
      </c>
      <c r="G256" s="14">
        <v>12257600</v>
      </c>
      <c r="H256" s="13"/>
    </row>
    <row r="257" spans="1:9" ht="20.100000000000001" customHeight="1">
      <c r="A257" s="8"/>
      <c r="B257" s="22" t="s">
        <v>171</v>
      </c>
      <c r="C257" s="13"/>
      <c r="D257" s="13"/>
      <c r="E257" s="13"/>
      <c r="F257" s="14">
        <v>95528361</v>
      </c>
      <c r="G257" s="14">
        <v>35535469</v>
      </c>
      <c r="H257" s="13"/>
    </row>
    <row r="258" spans="1:9" ht="20.100000000000001" customHeight="1">
      <c r="A258" s="8"/>
      <c r="B258" s="22" t="s">
        <v>172</v>
      </c>
      <c r="C258" s="13"/>
      <c r="D258" s="13"/>
      <c r="E258" s="13"/>
      <c r="F258" s="14">
        <v>37520511</v>
      </c>
      <c r="G258" s="14">
        <v>14256391</v>
      </c>
      <c r="H258" s="13"/>
    </row>
    <row r="259" spans="1:9" ht="20.100000000000001" customHeight="1">
      <c r="A259" s="8"/>
      <c r="B259" s="22" t="s">
        <v>590</v>
      </c>
      <c r="C259" s="13"/>
      <c r="D259" s="13"/>
      <c r="E259" s="13"/>
      <c r="F259" s="14">
        <v>234175000</v>
      </c>
      <c r="G259" s="14">
        <v>297255000</v>
      </c>
      <c r="H259" s="13"/>
    </row>
    <row r="260" spans="1:9" ht="20.100000000000001" customHeight="1">
      <c r="A260" s="8"/>
      <c r="B260" s="22" t="s">
        <v>173</v>
      </c>
      <c r="C260" s="13"/>
      <c r="D260" s="13"/>
      <c r="E260" s="13"/>
      <c r="F260" s="14">
        <v>1427417975</v>
      </c>
      <c r="G260" s="14">
        <v>1231632617</v>
      </c>
      <c r="H260" s="13"/>
    </row>
    <row r="261" spans="1:9" ht="20.100000000000001" customHeight="1">
      <c r="A261" s="8"/>
      <c r="B261" s="22" t="s">
        <v>126</v>
      </c>
      <c r="C261" s="13"/>
      <c r="D261" s="13"/>
      <c r="E261" s="13"/>
      <c r="F261" s="14"/>
      <c r="G261" s="15"/>
      <c r="H261" s="13"/>
    </row>
    <row r="262" spans="1:9" ht="20.100000000000001" customHeight="1" thickBot="1">
      <c r="A262" s="8"/>
      <c r="B262" s="23" t="s">
        <v>105</v>
      </c>
      <c r="C262" s="13"/>
      <c r="D262" s="13"/>
      <c r="E262" s="13"/>
      <c r="F262" s="24">
        <f>F261+F260+F259+F258+F257+F256</f>
        <v>1772871073</v>
      </c>
      <c r="G262" s="24">
        <f>G261+G260+G259+G258+G257+G256</f>
        <v>1590937077</v>
      </c>
      <c r="H262" s="13"/>
    </row>
    <row r="263" spans="1:9" ht="20.100000000000001" customHeight="1" thickTop="1">
      <c r="A263" s="8"/>
      <c r="B263" s="22"/>
      <c r="C263" s="13"/>
      <c r="D263" s="13"/>
      <c r="E263" s="13"/>
      <c r="F263" s="14"/>
      <c r="G263" s="15"/>
      <c r="H263" s="13"/>
    </row>
    <row r="264" spans="1:9" ht="20.100000000000001" customHeight="1">
      <c r="A264" s="8">
        <v>16</v>
      </c>
      <c r="B264" s="12" t="s">
        <v>174</v>
      </c>
      <c r="C264" s="13"/>
      <c r="D264" s="13"/>
      <c r="E264" s="13"/>
      <c r="F264" s="17" t="s">
        <v>100</v>
      </c>
      <c r="G264" s="17" t="s">
        <v>100</v>
      </c>
      <c r="H264" s="13"/>
    </row>
    <row r="265" spans="1:9" ht="20.100000000000001" customHeight="1">
      <c r="A265" s="8"/>
      <c r="B265" s="13"/>
      <c r="C265" s="13"/>
      <c r="D265" s="13"/>
      <c r="E265" s="13"/>
      <c r="F265" s="156">
        <v>41639</v>
      </c>
      <c r="G265" s="19" t="s">
        <v>596</v>
      </c>
      <c r="H265" s="13"/>
    </row>
    <row r="266" spans="1:9" ht="20.100000000000001" customHeight="1">
      <c r="A266" s="8"/>
      <c r="B266" s="13"/>
      <c r="C266" s="13"/>
      <c r="D266" s="13"/>
      <c r="E266" s="13"/>
      <c r="F266" s="20" t="s">
        <v>5</v>
      </c>
      <c r="G266" s="21" t="s">
        <v>5</v>
      </c>
      <c r="H266" s="13"/>
    </row>
    <row r="267" spans="1:9" ht="20.100000000000001" customHeight="1">
      <c r="A267" s="8"/>
      <c r="B267" s="37" t="s">
        <v>175</v>
      </c>
      <c r="C267" s="13"/>
      <c r="D267" s="13"/>
      <c r="E267" s="13"/>
      <c r="F267" s="38">
        <f>F268+F269</f>
        <v>0</v>
      </c>
      <c r="G267" s="38">
        <f>G268+G269</f>
        <v>1500000000</v>
      </c>
      <c r="H267" s="13"/>
    </row>
    <row r="268" spans="1:9" ht="20.100000000000001" customHeight="1">
      <c r="A268" s="8"/>
      <c r="B268" s="22" t="s">
        <v>176</v>
      </c>
      <c r="C268" s="13"/>
      <c r="D268" s="13"/>
      <c r="E268" s="13"/>
      <c r="F268" s="14"/>
      <c r="G268" s="14"/>
      <c r="H268" s="39"/>
      <c r="I268" s="158"/>
    </row>
    <row r="269" spans="1:9" ht="20.100000000000001" customHeight="1">
      <c r="A269" s="8"/>
      <c r="B269" s="22" t="s">
        <v>177</v>
      </c>
      <c r="C269" s="13"/>
      <c r="D269" s="13"/>
      <c r="E269" s="13"/>
      <c r="F269" s="14"/>
      <c r="G269" s="14">
        <v>1500000000</v>
      </c>
      <c r="H269" s="13"/>
    </row>
    <row r="270" spans="1:9" ht="20.100000000000001" customHeight="1">
      <c r="A270" s="8"/>
      <c r="B270" s="37" t="s">
        <v>178</v>
      </c>
      <c r="C270" s="13"/>
      <c r="D270" s="13"/>
      <c r="E270" s="13"/>
      <c r="F270" s="38">
        <f>F271</f>
        <v>0</v>
      </c>
      <c r="G270" s="38">
        <f>G271</f>
        <v>-1500000000</v>
      </c>
      <c r="H270" s="13"/>
    </row>
    <row r="271" spans="1:9" ht="20.100000000000001" customHeight="1">
      <c r="A271" s="8"/>
      <c r="B271" s="22" t="s">
        <v>161</v>
      </c>
      <c r="C271" s="13"/>
      <c r="D271" s="13"/>
      <c r="E271" s="13"/>
      <c r="F271" s="14"/>
      <c r="G271" s="14">
        <v>-1500000000</v>
      </c>
      <c r="H271" s="13"/>
    </row>
    <row r="272" spans="1:9" ht="20.100000000000001" customHeight="1" thickBot="1">
      <c r="A272" s="8"/>
      <c r="B272" s="23" t="s">
        <v>105</v>
      </c>
      <c r="C272" s="13"/>
      <c r="D272" s="13"/>
      <c r="E272" s="13"/>
      <c r="F272" s="24">
        <f>F267+F270</f>
        <v>0</v>
      </c>
      <c r="G272" s="24">
        <f>G267+G270</f>
        <v>0</v>
      </c>
      <c r="H272" s="39"/>
    </row>
    <row r="273" spans="1:8" ht="20.100000000000001" customHeight="1" thickTop="1">
      <c r="A273" s="126"/>
      <c r="B273" s="23"/>
      <c r="C273" s="13"/>
      <c r="D273" s="13"/>
      <c r="E273" s="13"/>
      <c r="F273" s="40"/>
      <c r="G273" s="40"/>
      <c r="H273" s="39"/>
    </row>
    <row r="274" spans="1:8" ht="20.100000000000001" customHeight="1">
      <c r="A274" s="8">
        <v>17</v>
      </c>
      <c r="B274" s="12" t="s">
        <v>179</v>
      </c>
      <c r="C274" s="13"/>
      <c r="D274" s="13"/>
      <c r="E274" s="13"/>
      <c r="F274" s="14"/>
      <c r="G274" s="15"/>
      <c r="H274" s="13"/>
    </row>
    <row r="275" spans="1:8" ht="20.100000000000001" customHeight="1">
      <c r="A275" s="8"/>
      <c r="B275" s="22" t="s">
        <v>180</v>
      </c>
      <c r="C275" s="13"/>
      <c r="D275" s="13"/>
      <c r="E275" s="13"/>
      <c r="F275" s="14"/>
      <c r="G275" s="15"/>
      <c r="H275" s="13"/>
    </row>
    <row r="276" spans="1:8" ht="20.100000000000001" customHeight="1">
      <c r="A276" s="8"/>
      <c r="B276" s="13"/>
      <c r="C276" s="13"/>
      <c r="D276" s="13"/>
      <c r="E276" s="13"/>
      <c r="F276" s="14"/>
      <c r="G276" s="15"/>
      <c r="H276" s="13"/>
    </row>
    <row r="277" spans="1:8" ht="30">
      <c r="A277" s="214" t="s">
        <v>181</v>
      </c>
      <c r="B277" s="214"/>
      <c r="C277" s="41" t="s">
        <v>188</v>
      </c>
      <c r="D277" s="26" t="s">
        <v>616</v>
      </c>
      <c r="E277" s="41" t="s">
        <v>189</v>
      </c>
      <c r="F277" s="41" t="s">
        <v>190</v>
      </c>
      <c r="G277" s="41" t="s">
        <v>191</v>
      </c>
      <c r="H277" s="175" t="s">
        <v>104</v>
      </c>
    </row>
    <row r="278" spans="1:8" ht="20.100000000000001" customHeight="1">
      <c r="A278" s="42" t="s">
        <v>589</v>
      </c>
      <c r="B278" s="43"/>
      <c r="C278" s="44">
        <v>30000000000</v>
      </c>
      <c r="D278" s="44">
        <v>0</v>
      </c>
      <c r="E278" s="44">
        <v>369885380</v>
      </c>
      <c r="F278" s="44">
        <v>1085490732</v>
      </c>
      <c r="G278" s="179">
        <v>1677729538</v>
      </c>
      <c r="H278" s="176">
        <f>C278+D278+E278+F278+G278</f>
        <v>33133105650</v>
      </c>
    </row>
    <row r="279" spans="1:8" ht="20.100000000000001" customHeight="1">
      <c r="A279" s="45" t="s">
        <v>617</v>
      </c>
      <c r="B279" s="178"/>
      <c r="C279" s="44"/>
      <c r="D279" s="44"/>
      <c r="E279" s="44"/>
      <c r="F279" s="44"/>
      <c r="G279" s="50"/>
      <c r="H279" s="177">
        <f t="shared" ref="H279:H293" si="2">C279+D279+E279+F279+G279</f>
        <v>0</v>
      </c>
    </row>
    <row r="280" spans="1:8" ht="20.100000000000001" customHeight="1">
      <c r="A280" s="45" t="s">
        <v>182</v>
      </c>
      <c r="B280" s="46"/>
      <c r="C280" s="47"/>
      <c r="D280" s="47"/>
      <c r="E280" s="47"/>
      <c r="F280" s="47"/>
      <c r="G280" s="47">
        <v>164514023</v>
      </c>
      <c r="H280" s="177">
        <f t="shared" si="2"/>
        <v>164514023</v>
      </c>
    </row>
    <row r="281" spans="1:8" ht="20.100000000000001" customHeight="1">
      <c r="A281" s="45" t="s">
        <v>183</v>
      </c>
      <c r="B281" s="46"/>
      <c r="C281" s="47"/>
      <c r="D281" s="47"/>
      <c r="E281" s="47"/>
      <c r="F281" s="47"/>
      <c r="G281" s="47"/>
      <c r="H281" s="177">
        <f t="shared" si="2"/>
        <v>0</v>
      </c>
    </row>
    <row r="282" spans="1:8" ht="20.100000000000001" customHeight="1">
      <c r="A282" s="45" t="s">
        <v>184</v>
      </c>
      <c r="B282" s="46"/>
      <c r="C282" s="47"/>
      <c r="D282" s="47">
        <v>0</v>
      </c>
      <c r="E282" s="47">
        <v>74390432</v>
      </c>
      <c r="F282" s="47">
        <v>223171295</v>
      </c>
      <c r="G282" s="47">
        <v>-446342590</v>
      </c>
      <c r="H282" s="177">
        <f t="shared" si="2"/>
        <v>-148780863</v>
      </c>
    </row>
    <row r="283" spans="1:8" ht="20.100000000000001" customHeight="1">
      <c r="A283" s="45" t="s">
        <v>185</v>
      </c>
      <c r="B283" s="46"/>
      <c r="C283" s="47"/>
      <c r="D283" s="47"/>
      <c r="E283" s="47"/>
      <c r="F283" s="47"/>
      <c r="G283" s="47"/>
      <c r="H283" s="177">
        <f t="shared" si="2"/>
        <v>0</v>
      </c>
    </row>
    <row r="284" spans="1:8" ht="20.100000000000001" customHeight="1">
      <c r="A284" s="45" t="s">
        <v>186</v>
      </c>
      <c r="B284" s="48"/>
      <c r="C284" s="47"/>
      <c r="D284" s="47"/>
      <c r="E284" s="47"/>
      <c r="F284" s="47"/>
      <c r="G284" s="47"/>
      <c r="H284" s="177">
        <f t="shared" si="2"/>
        <v>0</v>
      </c>
    </row>
    <row r="285" spans="1:8" ht="20.100000000000001" customHeight="1">
      <c r="A285" s="49" t="s">
        <v>598</v>
      </c>
      <c r="B285" s="48"/>
      <c r="C285" s="50">
        <f>SUM(C278:C284)</f>
        <v>30000000000</v>
      </c>
      <c r="D285" s="50">
        <f>SUM(D278:D284)</f>
        <v>0</v>
      </c>
      <c r="E285" s="50">
        <f>SUM(E278:E284)</f>
        <v>444275812</v>
      </c>
      <c r="F285" s="50">
        <f>SUM(F278:F284)</f>
        <v>1308662027</v>
      </c>
      <c r="G285" s="50">
        <f>SUM(G278:G284)</f>
        <v>1395900971</v>
      </c>
      <c r="H285" s="177">
        <f t="shared" si="2"/>
        <v>33148838810</v>
      </c>
    </row>
    <row r="286" spans="1:8" ht="20.100000000000001" customHeight="1">
      <c r="A286" s="49" t="s">
        <v>597</v>
      </c>
      <c r="B286" s="46"/>
      <c r="C286" s="50">
        <f>C285</f>
        <v>30000000000</v>
      </c>
      <c r="D286" s="50">
        <f>D285</f>
        <v>0</v>
      </c>
      <c r="E286" s="50">
        <f>E285</f>
        <v>444275812</v>
      </c>
      <c r="F286" s="50">
        <f>F285</f>
        <v>1308662027</v>
      </c>
      <c r="G286" s="50">
        <f>G285</f>
        <v>1395900971</v>
      </c>
      <c r="H286" s="177">
        <f t="shared" si="2"/>
        <v>33148838810</v>
      </c>
    </row>
    <row r="287" spans="1:8" ht="20.100000000000001" customHeight="1">
      <c r="A287" s="45" t="s">
        <v>618</v>
      </c>
      <c r="B287" s="46"/>
      <c r="C287" s="50"/>
      <c r="D287" s="47">
        <v>-1919947900</v>
      </c>
      <c r="E287" s="50"/>
      <c r="F287" s="50"/>
      <c r="G287" s="50"/>
      <c r="H287" s="177">
        <f t="shared" si="2"/>
        <v>-1919947900</v>
      </c>
    </row>
    <row r="288" spans="1:8" ht="20.100000000000001" customHeight="1">
      <c r="A288" s="45" t="s">
        <v>187</v>
      </c>
      <c r="B288" s="46"/>
      <c r="C288" s="47"/>
      <c r="D288" s="47"/>
      <c r="E288" s="47"/>
      <c r="F288" s="47"/>
      <c r="G288" s="51">
        <v>328617444</v>
      </c>
      <c r="H288" s="177">
        <f t="shared" si="2"/>
        <v>328617444</v>
      </c>
    </row>
    <row r="289" spans="1:8" ht="20.100000000000001" customHeight="1">
      <c r="A289" s="45" t="s">
        <v>183</v>
      </c>
      <c r="B289" s="46"/>
      <c r="C289" s="47"/>
      <c r="D289" s="47"/>
      <c r="E289" s="47"/>
      <c r="F289" s="47"/>
      <c r="G289" s="47">
        <v>-1200000000</v>
      </c>
      <c r="H289" s="177">
        <f t="shared" si="2"/>
        <v>-1200000000</v>
      </c>
    </row>
    <row r="290" spans="1:8" ht="20.100000000000001" customHeight="1">
      <c r="A290" s="45" t="s">
        <v>184</v>
      </c>
      <c r="B290" s="46"/>
      <c r="C290" s="47"/>
      <c r="D290" s="47"/>
      <c r="E290" s="47"/>
      <c r="F290" s="47"/>
      <c r="G290" s="47">
        <v>-82257012</v>
      </c>
      <c r="H290" s="177">
        <f t="shared" si="2"/>
        <v>-82257012</v>
      </c>
    </row>
    <row r="291" spans="1:8" ht="20.100000000000001" customHeight="1">
      <c r="A291" s="45" t="s">
        <v>185</v>
      </c>
      <c r="B291" s="46"/>
      <c r="C291" s="47"/>
      <c r="D291" s="47"/>
      <c r="E291" s="47"/>
      <c r="F291" s="47"/>
      <c r="G291" s="47"/>
      <c r="H291" s="177">
        <f t="shared" si="2"/>
        <v>0</v>
      </c>
    </row>
    <row r="292" spans="1:8" ht="20.100000000000001" customHeight="1">
      <c r="A292" s="45" t="s">
        <v>186</v>
      </c>
      <c r="B292" s="48"/>
      <c r="C292" s="47"/>
      <c r="D292" s="47"/>
      <c r="E292" s="47"/>
      <c r="F292" s="47"/>
      <c r="G292" s="47">
        <v>-183551470</v>
      </c>
      <c r="H292" s="180">
        <f t="shared" si="2"/>
        <v>-183551470</v>
      </c>
    </row>
    <row r="293" spans="1:8" ht="20.100000000000001" customHeight="1">
      <c r="A293" s="52" t="s">
        <v>615</v>
      </c>
      <c r="B293" s="53"/>
      <c r="C293" s="54">
        <f>C292+C291+C290+C289+C288+C287+C286</f>
        <v>30000000000</v>
      </c>
      <c r="D293" s="54">
        <f>D292+D291+D290+D289+D288+D287+D286</f>
        <v>-1919947900</v>
      </c>
      <c r="E293" s="54">
        <f>E292+E291+E290+E289+E288+E287+E286</f>
        <v>444275812</v>
      </c>
      <c r="F293" s="54">
        <f>F292+F291+F290+F289+F288+F287+F286</f>
        <v>1308662027</v>
      </c>
      <c r="G293" s="54">
        <f>G292+G291+G290+G289+G288+G287+G286</f>
        <v>258709933</v>
      </c>
      <c r="H293" s="181">
        <f t="shared" si="2"/>
        <v>30091699872</v>
      </c>
    </row>
    <row r="294" spans="1:8" ht="20.100000000000001" customHeight="1">
      <c r="A294" s="8"/>
      <c r="B294" s="13"/>
      <c r="C294" s="13"/>
      <c r="D294" s="13"/>
      <c r="E294" s="13"/>
      <c r="F294" s="14"/>
      <c r="G294" s="15"/>
      <c r="H294" s="13"/>
    </row>
    <row r="295" spans="1:8" ht="20.100000000000001" customHeight="1">
      <c r="A295" s="8"/>
      <c r="B295" s="22" t="s">
        <v>192</v>
      </c>
      <c r="C295" s="13"/>
      <c r="D295" s="13"/>
      <c r="E295" s="13"/>
      <c r="F295" s="14"/>
      <c r="G295" s="15"/>
      <c r="H295" s="13"/>
    </row>
    <row r="296" spans="1:8" ht="20.100000000000001" customHeight="1">
      <c r="A296" s="8"/>
      <c r="B296" s="13"/>
      <c r="C296" s="211" t="s">
        <v>197</v>
      </c>
      <c r="D296" s="211"/>
      <c r="E296" s="211" t="s">
        <v>198</v>
      </c>
      <c r="F296" s="211"/>
      <c r="G296" s="211"/>
      <c r="H296" s="13"/>
    </row>
    <row r="297" spans="1:8" ht="20.100000000000001" customHeight="1">
      <c r="A297" s="219" t="s">
        <v>588</v>
      </c>
      <c r="B297" s="220"/>
      <c r="C297" s="215"/>
      <c r="D297" s="216"/>
      <c r="E297" s="215" t="s">
        <v>614</v>
      </c>
      <c r="F297" s="216"/>
      <c r="G297" s="217" t="s">
        <v>597</v>
      </c>
      <c r="H297" s="218"/>
    </row>
    <row r="298" spans="1:8" ht="20.100000000000001" customHeight="1">
      <c r="A298" s="221"/>
      <c r="B298" s="222"/>
      <c r="C298" s="157" t="s">
        <v>5</v>
      </c>
      <c r="D298" s="157" t="s">
        <v>14</v>
      </c>
      <c r="E298" s="157" t="s">
        <v>5</v>
      </c>
      <c r="F298" s="159" t="s">
        <v>14</v>
      </c>
      <c r="G298" s="157" t="s">
        <v>5</v>
      </c>
      <c r="H298" s="157" t="s">
        <v>14</v>
      </c>
    </row>
    <row r="299" spans="1:8" ht="20.100000000000001" customHeight="1">
      <c r="A299" s="55" t="s">
        <v>193</v>
      </c>
      <c r="B299" s="56"/>
      <c r="C299" s="57">
        <v>6000000000</v>
      </c>
      <c r="D299" s="58">
        <v>20</v>
      </c>
      <c r="E299" s="59">
        <v>1000000000</v>
      </c>
      <c r="F299" s="60">
        <v>3.33</v>
      </c>
      <c r="G299" s="59">
        <v>1000000000</v>
      </c>
      <c r="H299" s="60">
        <v>3.33</v>
      </c>
    </row>
    <row r="300" spans="1:8" ht="20.100000000000001" customHeight="1">
      <c r="A300" s="61" t="s">
        <v>194</v>
      </c>
      <c r="B300" s="33"/>
      <c r="C300" s="62">
        <v>6000000000</v>
      </c>
      <c r="D300" s="47">
        <v>20</v>
      </c>
      <c r="E300" s="63">
        <v>1500000000</v>
      </c>
      <c r="F300" s="47">
        <v>5</v>
      </c>
      <c r="G300" s="63">
        <v>1500000000</v>
      </c>
      <c r="H300" s="47">
        <v>5</v>
      </c>
    </row>
    <row r="301" spans="1:8" ht="20.100000000000001" customHeight="1">
      <c r="A301" s="61" t="s">
        <v>195</v>
      </c>
      <c r="B301" s="33"/>
      <c r="C301" s="62">
        <v>2000000000</v>
      </c>
      <c r="D301" s="64">
        <v>6.67</v>
      </c>
      <c r="E301" s="63">
        <v>2000000000</v>
      </c>
      <c r="F301" s="64">
        <v>6.67</v>
      </c>
      <c r="G301" s="63">
        <v>2000000000</v>
      </c>
      <c r="H301" s="64">
        <v>6.67</v>
      </c>
    </row>
    <row r="302" spans="1:8" ht="20.100000000000001" customHeight="1">
      <c r="A302" s="65" t="s">
        <v>196</v>
      </c>
      <c r="B302" s="66"/>
      <c r="C302" s="67">
        <v>16000000000</v>
      </c>
      <c r="D302" s="68">
        <v>53.33</v>
      </c>
      <c r="E302" s="69">
        <v>25500000000</v>
      </c>
      <c r="F302" s="70">
        <v>85</v>
      </c>
      <c r="G302" s="69">
        <v>25500000000</v>
      </c>
      <c r="H302" s="70">
        <v>85</v>
      </c>
    </row>
    <row r="303" spans="1:8" ht="20.100000000000001" customHeight="1">
      <c r="A303" s="215" t="s">
        <v>104</v>
      </c>
      <c r="B303" s="216"/>
      <c r="C303" s="71">
        <f t="shared" ref="C303:H303" si="3">C302+C301+C300+C299</f>
        <v>30000000000</v>
      </c>
      <c r="D303" s="72">
        <f t="shared" si="3"/>
        <v>100</v>
      </c>
      <c r="E303" s="73">
        <f t="shared" si="3"/>
        <v>30000000000</v>
      </c>
      <c r="F303" s="72">
        <f t="shared" si="3"/>
        <v>100</v>
      </c>
      <c r="G303" s="71">
        <f t="shared" si="3"/>
        <v>30000000000</v>
      </c>
      <c r="H303" s="72">
        <f t="shared" si="3"/>
        <v>100</v>
      </c>
    </row>
    <row r="304" spans="1:8" ht="20.100000000000001" customHeight="1">
      <c r="A304" s="8"/>
      <c r="B304" s="13"/>
      <c r="C304" s="13"/>
      <c r="D304" s="13"/>
      <c r="E304" s="13"/>
      <c r="F304" s="14"/>
      <c r="G304" s="15"/>
      <c r="H304" s="13"/>
    </row>
    <row r="305" spans="1:9" ht="20.100000000000001" customHeight="1">
      <c r="A305" s="8" t="s">
        <v>15</v>
      </c>
      <c r="B305" s="12" t="s">
        <v>199</v>
      </c>
      <c r="C305" s="13"/>
      <c r="D305" s="13"/>
      <c r="E305" s="13"/>
      <c r="F305" s="14"/>
      <c r="G305" s="15"/>
      <c r="H305" s="13"/>
    </row>
    <row r="306" spans="1:9" ht="20.100000000000001" customHeight="1">
      <c r="A306" s="8"/>
      <c r="B306" s="13"/>
      <c r="C306" s="13"/>
      <c r="D306" s="13"/>
      <c r="E306" s="13"/>
      <c r="F306" s="14"/>
      <c r="G306" s="15"/>
      <c r="H306" s="13"/>
    </row>
    <row r="307" spans="1:9" ht="20.100000000000001" customHeight="1">
      <c r="A307" s="8">
        <v>18</v>
      </c>
      <c r="B307" s="12" t="s">
        <v>200</v>
      </c>
      <c r="C307" s="13"/>
      <c r="D307" s="13"/>
      <c r="E307" s="13"/>
      <c r="F307" s="17" t="s">
        <v>611</v>
      </c>
      <c r="G307" s="17" t="s">
        <v>613</v>
      </c>
      <c r="H307" s="13"/>
    </row>
    <row r="308" spans="1:9" ht="20.100000000000001" customHeight="1">
      <c r="A308" s="8"/>
      <c r="B308" s="13"/>
      <c r="C308" s="13"/>
      <c r="D308" s="13"/>
      <c r="E308" s="13"/>
      <c r="F308" s="20" t="s">
        <v>5</v>
      </c>
      <c r="G308" s="21" t="s">
        <v>5</v>
      </c>
      <c r="H308" s="13"/>
    </row>
    <row r="309" spans="1:9" ht="20.100000000000001" customHeight="1">
      <c r="A309" s="8"/>
      <c r="B309" s="12" t="s">
        <v>201</v>
      </c>
      <c r="C309" s="13"/>
      <c r="D309" s="13"/>
      <c r="E309" s="13"/>
      <c r="F309" s="74">
        <f>F310+F311</f>
        <v>8139069485</v>
      </c>
      <c r="G309" s="74">
        <f>G310+G311</f>
        <v>9908091104</v>
      </c>
      <c r="H309" s="13"/>
    </row>
    <row r="310" spans="1:9" ht="20.100000000000001" customHeight="1">
      <c r="A310" s="8"/>
      <c r="B310" s="22" t="s">
        <v>202</v>
      </c>
      <c r="C310" s="13"/>
      <c r="D310" s="13"/>
      <c r="E310" s="13"/>
      <c r="F310" s="14">
        <v>8139069485</v>
      </c>
      <c r="G310" s="15">
        <v>8124715001</v>
      </c>
      <c r="H310" s="13"/>
    </row>
    <row r="311" spans="1:9" ht="20.100000000000001" customHeight="1">
      <c r="A311" s="8"/>
      <c r="B311" s="22" t="s">
        <v>584</v>
      </c>
      <c r="C311" s="13"/>
      <c r="D311" s="13"/>
      <c r="E311" s="13"/>
      <c r="F311" s="14"/>
      <c r="G311" s="15">
        <v>1783376103</v>
      </c>
      <c r="H311" s="13"/>
    </row>
    <row r="312" spans="1:9" ht="20.100000000000001" customHeight="1">
      <c r="A312" s="8"/>
      <c r="B312" s="12" t="s">
        <v>203</v>
      </c>
      <c r="C312" s="13"/>
      <c r="D312" s="13"/>
      <c r="E312" s="13"/>
      <c r="F312" s="74">
        <f>F313</f>
        <v>0</v>
      </c>
      <c r="G312" s="74">
        <f>G313</f>
        <v>0</v>
      </c>
      <c r="H312" s="13"/>
    </row>
    <row r="313" spans="1:9" ht="20.100000000000001" customHeight="1">
      <c r="A313" s="8"/>
      <c r="B313" s="22" t="s">
        <v>204</v>
      </c>
      <c r="C313" s="13"/>
      <c r="D313" s="13"/>
      <c r="E313" s="13"/>
      <c r="F313" s="14"/>
      <c r="G313" s="15">
        <v>0</v>
      </c>
      <c r="H313" s="13"/>
    </row>
    <row r="314" spans="1:9" ht="20.100000000000001" customHeight="1">
      <c r="A314" s="8"/>
      <c r="B314" s="12" t="s">
        <v>205</v>
      </c>
      <c r="C314" s="13"/>
      <c r="D314" s="13"/>
      <c r="E314" s="13"/>
      <c r="F314" s="74">
        <f>F309+F312</f>
        <v>8139069485</v>
      </c>
      <c r="G314" s="74">
        <f>G309+G312</f>
        <v>9908091104</v>
      </c>
      <c r="H314" s="13"/>
    </row>
    <row r="315" spans="1:9" ht="20.100000000000001" customHeight="1">
      <c r="A315" s="8"/>
      <c r="B315" s="13"/>
      <c r="C315" s="13"/>
      <c r="D315" s="13"/>
      <c r="E315" s="13"/>
      <c r="F315" s="14"/>
      <c r="G315" s="15"/>
      <c r="H315" s="13"/>
    </row>
    <row r="316" spans="1:9" ht="20.100000000000001" customHeight="1">
      <c r="A316" s="8">
        <v>19</v>
      </c>
      <c r="B316" s="12" t="s">
        <v>206</v>
      </c>
      <c r="C316" s="13"/>
      <c r="D316" s="13"/>
      <c r="E316" s="13"/>
      <c r="F316" s="17" t="s">
        <v>611</v>
      </c>
      <c r="G316" s="17" t="s">
        <v>613</v>
      </c>
      <c r="H316" s="13"/>
    </row>
    <row r="317" spans="1:9" ht="20.100000000000001" customHeight="1">
      <c r="A317" s="8"/>
      <c r="B317" s="13"/>
      <c r="C317" s="13"/>
      <c r="D317" s="13"/>
      <c r="E317" s="13"/>
      <c r="F317" s="20" t="s">
        <v>5</v>
      </c>
      <c r="G317" s="21" t="s">
        <v>5</v>
      </c>
      <c r="H317" s="13"/>
    </row>
    <row r="318" spans="1:9" ht="20.100000000000001" customHeight="1">
      <c r="A318" s="8"/>
      <c r="B318" s="22" t="s">
        <v>207</v>
      </c>
      <c r="C318" s="13"/>
      <c r="D318" s="13"/>
      <c r="E318" s="13"/>
      <c r="F318" s="14">
        <v>4712396872</v>
      </c>
      <c r="G318" s="15">
        <v>4833673648</v>
      </c>
      <c r="H318" s="13"/>
    </row>
    <row r="319" spans="1:9" ht="20.100000000000001" customHeight="1">
      <c r="A319" s="8"/>
      <c r="B319" s="22" t="s">
        <v>208</v>
      </c>
      <c r="C319" s="13"/>
      <c r="D319" s="13"/>
      <c r="E319" s="13"/>
      <c r="F319" s="14"/>
      <c r="G319" s="15">
        <v>1250871304</v>
      </c>
      <c r="H319" s="13"/>
      <c r="I319" s="158"/>
    </row>
    <row r="320" spans="1:9" ht="20.100000000000001" customHeight="1" thickBot="1">
      <c r="A320" s="8"/>
      <c r="B320" s="23" t="s">
        <v>105</v>
      </c>
      <c r="C320" s="13"/>
      <c r="D320" s="13"/>
      <c r="E320" s="13"/>
      <c r="F320" s="24">
        <f>F318+F319</f>
        <v>4712396872</v>
      </c>
      <c r="G320" s="24">
        <f>G318+G319</f>
        <v>6084544952</v>
      </c>
      <c r="H320" s="13"/>
    </row>
    <row r="321" spans="1:9" ht="20.100000000000001" customHeight="1" thickTop="1">
      <c r="A321" s="8"/>
      <c r="B321" s="13"/>
      <c r="C321" s="13"/>
      <c r="D321" s="13"/>
      <c r="E321" s="13"/>
      <c r="F321" s="14"/>
      <c r="G321" s="15"/>
      <c r="H321" s="13"/>
    </row>
    <row r="322" spans="1:9" ht="20.100000000000001" customHeight="1">
      <c r="A322" s="8">
        <v>20</v>
      </c>
      <c r="B322" s="12" t="s">
        <v>209</v>
      </c>
      <c r="C322" s="13"/>
      <c r="D322" s="13"/>
      <c r="E322" s="13"/>
      <c r="F322" s="17" t="s">
        <v>611</v>
      </c>
      <c r="G322" s="17" t="s">
        <v>613</v>
      </c>
      <c r="H322" s="13"/>
    </row>
    <row r="323" spans="1:9" ht="20.100000000000001" customHeight="1">
      <c r="A323" s="8"/>
      <c r="B323" s="13"/>
      <c r="C323" s="13"/>
      <c r="D323" s="13"/>
      <c r="E323" s="13"/>
      <c r="F323" s="20" t="s">
        <v>5</v>
      </c>
      <c r="G323" s="21" t="s">
        <v>5</v>
      </c>
      <c r="H323" s="13"/>
    </row>
    <row r="324" spans="1:9" ht="20.100000000000001" customHeight="1">
      <c r="A324" s="8"/>
      <c r="B324" s="22" t="s">
        <v>210</v>
      </c>
      <c r="C324" s="13"/>
      <c r="D324" s="13"/>
      <c r="E324" s="13"/>
      <c r="F324" s="75">
        <v>119238037</v>
      </c>
      <c r="G324" s="75">
        <v>1565179</v>
      </c>
      <c r="H324" s="13"/>
    </row>
    <row r="325" spans="1:9" ht="20.100000000000001" customHeight="1">
      <c r="A325" s="8"/>
      <c r="B325" s="22" t="s">
        <v>211</v>
      </c>
      <c r="C325" s="13"/>
      <c r="D325" s="13"/>
      <c r="E325" s="13"/>
      <c r="F325" s="14"/>
      <c r="G325" s="15"/>
      <c r="H325" s="13"/>
    </row>
    <row r="326" spans="1:9" ht="20.100000000000001" customHeight="1">
      <c r="A326" s="8"/>
      <c r="B326" s="22" t="s">
        <v>212</v>
      </c>
      <c r="C326" s="13"/>
      <c r="D326" s="13"/>
      <c r="E326" s="13"/>
      <c r="F326" s="14"/>
      <c r="G326" s="15"/>
      <c r="H326" s="13"/>
    </row>
    <row r="327" spans="1:9" ht="20.100000000000001" customHeight="1" thickBot="1">
      <c r="A327" s="8"/>
      <c r="B327" s="23" t="s">
        <v>105</v>
      </c>
      <c r="C327" s="13"/>
      <c r="D327" s="13"/>
      <c r="E327" s="13"/>
      <c r="F327" s="24">
        <f>F326+F325+F324</f>
        <v>119238037</v>
      </c>
      <c r="G327" s="24">
        <f>G326+G325+G324</f>
        <v>1565179</v>
      </c>
      <c r="H327" s="13"/>
    </row>
    <row r="328" spans="1:9" ht="20.100000000000001" customHeight="1" thickTop="1">
      <c r="A328" s="8"/>
      <c r="B328" s="13"/>
      <c r="C328" s="13"/>
      <c r="D328" s="13"/>
      <c r="E328" s="13"/>
      <c r="F328" s="14"/>
      <c r="G328" s="15"/>
      <c r="H328" s="13"/>
    </row>
    <row r="329" spans="1:9" ht="20.100000000000001" customHeight="1">
      <c r="A329" s="8">
        <v>21</v>
      </c>
      <c r="B329" s="23" t="s">
        <v>243</v>
      </c>
      <c r="C329" s="13"/>
      <c r="D329" s="13"/>
      <c r="E329" s="13"/>
      <c r="F329" s="17" t="s">
        <v>611</v>
      </c>
      <c r="G329" s="17" t="s">
        <v>613</v>
      </c>
      <c r="H329" s="13"/>
    </row>
    <row r="330" spans="1:9" ht="20.100000000000001" customHeight="1">
      <c r="A330" s="8"/>
      <c r="B330" s="13"/>
      <c r="C330" s="13"/>
      <c r="D330" s="13"/>
      <c r="E330" s="13"/>
      <c r="F330" s="20" t="s">
        <v>5</v>
      </c>
      <c r="G330" s="21" t="s">
        <v>5</v>
      </c>
      <c r="H330" s="13"/>
    </row>
    <row r="331" spans="1:9" ht="20.100000000000001" customHeight="1">
      <c r="A331" s="8"/>
      <c r="B331" s="22" t="s">
        <v>213</v>
      </c>
      <c r="C331" s="13"/>
      <c r="D331" s="13"/>
      <c r="E331" s="13"/>
      <c r="F331" s="14">
        <v>5447050</v>
      </c>
      <c r="G331" s="15">
        <v>220872235</v>
      </c>
      <c r="H331" s="13"/>
      <c r="I331" s="158"/>
    </row>
    <row r="332" spans="1:9" ht="20.100000000000001" customHeight="1">
      <c r="A332" s="8"/>
      <c r="B332" s="22" t="s">
        <v>214</v>
      </c>
      <c r="C332" s="13"/>
      <c r="D332" s="13"/>
      <c r="E332" s="13"/>
      <c r="F332" s="14"/>
      <c r="G332" s="15"/>
      <c r="H332" s="13"/>
    </row>
    <row r="333" spans="1:9" ht="20.100000000000001" customHeight="1">
      <c r="A333" s="8"/>
      <c r="B333" s="22" t="s">
        <v>215</v>
      </c>
      <c r="C333" s="13"/>
      <c r="D333" s="13"/>
      <c r="E333" s="13"/>
      <c r="F333" s="14"/>
      <c r="G333" s="15"/>
      <c r="H333" s="13"/>
    </row>
    <row r="334" spans="1:9" ht="20.100000000000001" customHeight="1">
      <c r="A334" s="8"/>
      <c r="B334" s="22" t="s">
        <v>216</v>
      </c>
      <c r="C334" s="13"/>
      <c r="D334" s="13"/>
      <c r="E334" s="13"/>
      <c r="F334" s="14"/>
      <c r="G334" s="15"/>
      <c r="H334" s="13"/>
    </row>
    <row r="335" spans="1:9" ht="20.100000000000001" customHeight="1" thickBot="1">
      <c r="A335" s="8"/>
      <c r="B335" s="23" t="s">
        <v>105</v>
      </c>
      <c r="C335" s="13"/>
      <c r="D335" s="13"/>
      <c r="E335" s="13"/>
      <c r="F335" s="24">
        <f>F334+F333+F332+F331</f>
        <v>5447050</v>
      </c>
      <c r="G335" s="24">
        <f>G334+G333+G332+G331</f>
        <v>220872235</v>
      </c>
      <c r="H335" s="13"/>
    </row>
    <row r="336" spans="1:9" ht="20.100000000000001" customHeight="1" thickTop="1">
      <c r="A336" s="8"/>
      <c r="B336" s="23"/>
      <c r="C336" s="13"/>
      <c r="D336" s="13"/>
      <c r="E336" s="13"/>
      <c r="F336" s="40"/>
      <c r="G336" s="40"/>
      <c r="H336" s="13"/>
    </row>
    <row r="337" spans="1:8" ht="20.100000000000001" customHeight="1">
      <c r="A337" s="8">
        <v>22</v>
      </c>
      <c r="B337" s="12" t="s">
        <v>217</v>
      </c>
      <c r="C337" s="13"/>
      <c r="D337" s="13"/>
      <c r="E337" s="13"/>
      <c r="F337" s="17" t="s">
        <v>611</v>
      </c>
      <c r="G337" s="17" t="s">
        <v>613</v>
      </c>
      <c r="H337" s="13"/>
    </row>
    <row r="338" spans="1:8" ht="20.100000000000001" customHeight="1">
      <c r="A338" s="8"/>
      <c r="B338" s="13"/>
      <c r="C338" s="13"/>
      <c r="D338" s="13"/>
      <c r="E338" s="13"/>
      <c r="F338" s="20" t="s">
        <v>5</v>
      </c>
      <c r="G338" s="21" t="s">
        <v>5</v>
      </c>
      <c r="H338" s="13"/>
    </row>
    <row r="339" spans="1:8" ht="20.100000000000001" customHeight="1">
      <c r="A339" s="8"/>
      <c r="B339" s="12" t="s">
        <v>218</v>
      </c>
      <c r="C339" s="13"/>
      <c r="D339" s="13"/>
      <c r="E339" s="13"/>
      <c r="F339" s="74">
        <v>177567956</v>
      </c>
      <c r="G339" s="76">
        <v>-651256606</v>
      </c>
      <c r="H339" s="13"/>
    </row>
    <row r="340" spans="1:8" ht="20.100000000000001" customHeight="1">
      <c r="A340" s="8"/>
      <c r="B340" s="12" t="s">
        <v>219</v>
      </c>
      <c r="C340" s="13"/>
      <c r="D340" s="13"/>
      <c r="E340" s="13"/>
      <c r="F340" s="14"/>
      <c r="G340" s="15"/>
      <c r="H340" s="13"/>
    </row>
    <row r="341" spans="1:8" ht="20.100000000000001" customHeight="1">
      <c r="A341" s="8"/>
      <c r="B341" s="37" t="s">
        <v>220</v>
      </c>
      <c r="C341" s="13"/>
      <c r="D341" s="13"/>
      <c r="E341" s="13"/>
      <c r="F341" s="14"/>
      <c r="G341" s="15"/>
      <c r="H341" s="13"/>
    </row>
    <row r="342" spans="1:8" ht="20.100000000000001" customHeight="1">
      <c r="A342" s="8"/>
      <c r="B342" s="22" t="s">
        <v>221</v>
      </c>
      <c r="C342" s="13"/>
      <c r="D342" s="13"/>
      <c r="E342" s="13"/>
      <c r="F342" s="14"/>
      <c r="G342" s="15"/>
      <c r="H342" s="13"/>
    </row>
    <row r="343" spans="1:8" ht="20.100000000000001" customHeight="1">
      <c r="A343" s="8"/>
      <c r="B343" s="37" t="s">
        <v>222</v>
      </c>
      <c r="C343" s="13"/>
      <c r="D343" s="13"/>
      <c r="E343" s="13"/>
      <c r="F343" s="14"/>
      <c r="G343" s="15"/>
      <c r="H343" s="13"/>
    </row>
    <row r="344" spans="1:8" ht="20.100000000000001" customHeight="1">
      <c r="A344" s="8"/>
      <c r="B344" s="22" t="s">
        <v>223</v>
      </c>
      <c r="C344" s="13"/>
      <c r="D344" s="13"/>
      <c r="E344" s="13"/>
      <c r="F344" s="77"/>
      <c r="G344" s="78"/>
      <c r="H344" s="13"/>
    </row>
    <row r="345" spans="1:8" ht="20.100000000000001" customHeight="1">
      <c r="A345" s="8"/>
      <c r="B345" s="12" t="s">
        <v>224</v>
      </c>
      <c r="C345" s="13"/>
      <c r="D345" s="13"/>
      <c r="E345" s="13"/>
      <c r="F345" s="74">
        <f>F339+F344</f>
        <v>177567956</v>
      </c>
      <c r="G345" s="76">
        <f>G339+G344</f>
        <v>-651256606</v>
      </c>
      <c r="H345" s="13"/>
    </row>
    <row r="346" spans="1:8" ht="20.100000000000001" customHeight="1">
      <c r="A346" s="8"/>
      <c r="B346" s="22" t="s">
        <v>225</v>
      </c>
      <c r="C346" s="13"/>
      <c r="D346" s="13"/>
      <c r="E346" s="13"/>
      <c r="F346" s="79" t="s">
        <v>16</v>
      </c>
      <c r="G346" s="79">
        <v>0</v>
      </c>
      <c r="H346" s="13"/>
    </row>
    <row r="347" spans="1:8" ht="20.100000000000001" customHeight="1">
      <c r="A347" s="8"/>
      <c r="B347" s="12" t="s">
        <v>226</v>
      </c>
      <c r="C347" s="13"/>
      <c r="D347" s="13"/>
      <c r="E347" s="13"/>
      <c r="F347" s="76">
        <f>F345*F346</f>
        <v>44391989</v>
      </c>
      <c r="G347" s="76">
        <f>G345*G346</f>
        <v>0</v>
      </c>
      <c r="H347" s="13"/>
    </row>
    <row r="348" spans="1:8" ht="20.100000000000001" customHeight="1">
      <c r="A348" s="8"/>
      <c r="B348" s="22" t="s">
        <v>593</v>
      </c>
      <c r="C348" s="13"/>
      <c r="D348" s="13"/>
      <c r="E348" s="13"/>
      <c r="F348" s="77"/>
      <c r="G348" s="78"/>
      <c r="H348" s="13"/>
    </row>
    <row r="349" spans="1:8" ht="20.100000000000001" customHeight="1">
      <c r="A349" s="8"/>
      <c r="B349" s="12" t="s">
        <v>227</v>
      </c>
      <c r="C349" s="13"/>
      <c r="D349" s="13"/>
      <c r="E349" s="13"/>
      <c r="F349" s="76">
        <f>F347+F348</f>
        <v>44391989</v>
      </c>
      <c r="G349" s="76">
        <f>G347+G348</f>
        <v>0</v>
      </c>
      <c r="H349" s="13"/>
    </row>
    <row r="350" spans="1:8" ht="20.100000000000001" customHeight="1">
      <c r="A350" s="8"/>
      <c r="B350" s="13"/>
      <c r="C350" s="13"/>
      <c r="D350" s="13"/>
      <c r="E350" s="13"/>
      <c r="F350" s="14"/>
      <c r="G350" s="15"/>
      <c r="H350" s="13"/>
    </row>
    <row r="351" spans="1:8" ht="20.100000000000001" customHeight="1">
      <c r="A351" s="8">
        <v>23</v>
      </c>
      <c r="B351" s="12" t="s">
        <v>228</v>
      </c>
      <c r="C351" s="13"/>
      <c r="D351" s="13"/>
      <c r="E351" s="13"/>
      <c r="F351" s="14"/>
      <c r="G351" s="15"/>
      <c r="H351" s="13"/>
    </row>
    <row r="352" spans="1:8" ht="20.100000000000001" customHeight="1">
      <c r="A352" s="8" t="s">
        <v>17</v>
      </c>
      <c r="B352" s="12" t="s">
        <v>229</v>
      </c>
      <c r="C352" s="13"/>
      <c r="D352" s="13"/>
      <c r="E352" s="13"/>
      <c r="F352" s="18" t="s">
        <v>100</v>
      </c>
      <c r="G352" s="18" t="s">
        <v>100</v>
      </c>
      <c r="H352" s="13"/>
    </row>
    <row r="353" spans="1:9" ht="20.100000000000001" customHeight="1">
      <c r="A353" s="8"/>
      <c r="B353" s="13"/>
      <c r="C353" s="13"/>
      <c r="D353" s="13"/>
      <c r="E353" s="13"/>
      <c r="F353" s="156">
        <v>41639</v>
      </c>
      <c r="G353" s="19" t="s">
        <v>596</v>
      </c>
      <c r="H353" s="13"/>
    </row>
    <row r="354" spans="1:9" ht="20.100000000000001" customHeight="1">
      <c r="A354" s="8"/>
      <c r="B354" s="13"/>
      <c r="C354" s="13"/>
      <c r="D354" s="13"/>
      <c r="E354" s="13"/>
      <c r="F354" s="20" t="s">
        <v>5</v>
      </c>
      <c r="G354" s="21" t="s">
        <v>5</v>
      </c>
      <c r="H354" s="13"/>
    </row>
    <row r="355" spans="1:9" ht="20.100000000000001" customHeight="1">
      <c r="A355" s="8"/>
      <c r="B355" s="22" t="s">
        <v>230</v>
      </c>
      <c r="C355" s="13"/>
      <c r="D355" s="13"/>
      <c r="E355" s="13"/>
      <c r="F355" s="14">
        <v>0</v>
      </c>
      <c r="G355" s="14">
        <v>100000000</v>
      </c>
      <c r="H355" s="13"/>
    </row>
    <row r="356" spans="1:9" ht="20.100000000000001" customHeight="1">
      <c r="A356" s="8"/>
      <c r="B356" s="22" t="s">
        <v>231</v>
      </c>
      <c r="C356" s="13"/>
      <c r="D356" s="13"/>
      <c r="E356" s="13"/>
      <c r="F356" s="14"/>
      <c r="G356" s="14"/>
      <c r="H356" s="13"/>
      <c r="I356" s="158"/>
    </row>
    <row r="357" spans="1:9" ht="20.100000000000001" customHeight="1" thickBot="1">
      <c r="A357" s="8"/>
      <c r="B357" s="23" t="s">
        <v>105</v>
      </c>
      <c r="C357" s="13"/>
      <c r="D357" s="13"/>
      <c r="E357" s="13"/>
      <c r="F357" s="24">
        <f>F355+F356</f>
        <v>0</v>
      </c>
      <c r="G357" s="24">
        <f>G355+G356</f>
        <v>100000000</v>
      </c>
      <c r="H357" s="13"/>
    </row>
    <row r="358" spans="1:9" ht="20.100000000000001" customHeight="1" thickTop="1">
      <c r="A358" s="8"/>
      <c r="B358" s="13"/>
      <c r="C358" s="13"/>
      <c r="D358" s="13"/>
      <c r="E358" s="13"/>
      <c r="F358" s="14"/>
      <c r="G358" s="15"/>
      <c r="H358" s="13"/>
    </row>
    <row r="359" spans="1:9" ht="20.100000000000001" customHeight="1">
      <c r="A359" s="8" t="s">
        <v>17</v>
      </c>
      <c r="B359" s="12" t="s">
        <v>232</v>
      </c>
      <c r="C359" s="13"/>
      <c r="D359" s="13"/>
      <c r="E359" s="13"/>
      <c r="F359" s="18" t="s">
        <v>100</v>
      </c>
      <c r="G359" s="18" t="s">
        <v>100</v>
      </c>
      <c r="H359" s="13"/>
    </row>
    <row r="360" spans="1:9" ht="20.100000000000001" customHeight="1">
      <c r="A360" s="8"/>
      <c r="B360" s="13"/>
      <c r="C360" s="13"/>
      <c r="D360" s="13"/>
      <c r="E360" s="13"/>
      <c r="F360" s="156">
        <v>41639</v>
      </c>
      <c r="G360" s="19" t="s">
        <v>596</v>
      </c>
      <c r="H360" s="13"/>
    </row>
    <row r="361" spans="1:9" ht="20.100000000000001" customHeight="1">
      <c r="A361" s="8"/>
      <c r="B361" s="13"/>
      <c r="C361" s="13"/>
      <c r="D361" s="13"/>
      <c r="E361" s="13"/>
      <c r="F361" s="20" t="s">
        <v>5</v>
      </c>
      <c r="G361" s="21" t="s">
        <v>5</v>
      </c>
      <c r="H361" s="13"/>
    </row>
    <row r="362" spans="1:9" ht="20.100000000000001" customHeight="1">
      <c r="A362" s="8"/>
      <c r="B362" s="37" t="s">
        <v>174</v>
      </c>
      <c r="C362" s="13"/>
      <c r="D362" s="13"/>
      <c r="E362" s="13"/>
      <c r="F362" s="14"/>
      <c r="G362" s="15"/>
      <c r="H362" s="13"/>
    </row>
    <row r="363" spans="1:9" ht="20.100000000000001" customHeight="1">
      <c r="A363" s="8"/>
      <c r="B363" s="22" t="s">
        <v>193</v>
      </c>
      <c r="C363" s="13"/>
      <c r="D363" s="13"/>
      <c r="E363" s="13"/>
      <c r="F363" s="14"/>
      <c r="G363" s="15"/>
      <c r="H363" s="13"/>
      <c r="I363" s="158"/>
    </row>
    <row r="364" spans="1:9" ht="20.100000000000001" customHeight="1" thickBot="1">
      <c r="A364" s="8"/>
      <c r="B364" s="23" t="s">
        <v>105</v>
      </c>
      <c r="C364" s="13"/>
      <c r="D364" s="13"/>
      <c r="E364" s="13"/>
      <c r="F364" s="24">
        <f>F363</f>
        <v>0</v>
      </c>
      <c r="G364" s="24">
        <f>G363</f>
        <v>0</v>
      </c>
      <c r="H364" s="13"/>
    </row>
    <row r="365" spans="1:9" ht="20.100000000000001" customHeight="1" thickTop="1">
      <c r="A365" s="8"/>
      <c r="B365" s="13"/>
      <c r="C365" s="13"/>
      <c r="D365" s="13"/>
      <c r="E365" s="13"/>
      <c r="F365" s="14"/>
      <c r="G365" s="15"/>
      <c r="H365" s="13"/>
    </row>
    <row r="366" spans="1:9" ht="20.100000000000001" customHeight="1">
      <c r="A366" s="8"/>
      <c r="B366" s="12" t="s">
        <v>233</v>
      </c>
      <c r="C366" s="13"/>
      <c r="D366" s="13"/>
      <c r="E366" s="13"/>
      <c r="F366" s="17" t="s">
        <v>611</v>
      </c>
      <c r="G366" s="17" t="s">
        <v>613</v>
      </c>
      <c r="H366" s="13"/>
    </row>
    <row r="367" spans="1:9" ht="20.100000000000001" customHeight="1">
      <c r="A367" s="8"/>
      <c r="B367" s="13"/>
      <c r="C367" s="13"/>
      <c r="D367" s="13"/>
      <c r="E367" s="13"/>
      <c r="F367" s="20" t="s">
        <v>5</v>
      </c>
      <c r="G367" s="21" t="s">
        <v>5</v>
      </c>
      <c r="H367" s="13"/>
    </row>
    <row r="368" spans="1:9" ht="20.100000000000001" customHeight="1">
      <c r="A368" s="8"/>
      <c r="B368" s="22" t="s">
        <v>234</v>
      </c>
      <c r="C368" s="13"/>
      <c r="D368" s="13"/>
      <c r="E368" s="13"/>
      <c r="F368" s="14">
        <v>0</v>
      </c>
      <c r="G368" s="14">
        <v>15491686</v>
      </c>
      <c r="H368" s="13"/>
      <c r="I368" s="158"/>
    </row>
    <row r="369" spans="1:8" ht="20.100000000000001" customHeight="1" thickBot="1">
      <c r="A369" s="8"/>
      <c r="B369" s="23" t="s">
        <v>105</v>
      </c>
      <c r="C369" s="13"/>
      <c r="D369" s="13"/>
      <c r="E369" s="13"/>
      <c r="F369" s="24">
        <f>SUM(F368:F368)</f>
        <v>0</v>
      </c>
      <c r="G369" s="24">
        <f>SUM(G368:G368)</f>
        <v>15491686</v>
      </c>
      <c r="H369" s="13"/>
    </row>
    <row r="370" spans="1:8" ht="20.100000000000001" customHeight="1" thickTop="1">
      <c r="A370" s="8"/>
      <c r="B370" s="13"/>
      <c r="C370" s="13"/>
      <c r="D370" s="13"/>
      <c r="E370" s="13"/>
      <c r="F370" s="14"/>
      <c r="G370" s="15"/>
      <c r="H370" s="13"/>
    </row>
    <row r="371" spans="1:8" ht="20.100000000000001" customHeight="1">
      <c r="A371" s="8" t="s">
        <v>17</v>
      </c>
      <c r="B371" s="12" t="s">
        <v>235</v>
      </c>
      <c r="C371" s="13"/>
      <c r="D371" s="13"/>
      <c r="E371" s="13"/>
      <c r="F371" s="17" t="s">
        <v>611</v>
      </c>
      <c r="G371" s="17" t="s">
        <v>613</v>
      </c>
      <c r="H371" s="13"/>
    </row>
    <row r="372" spans="1:8" ht="20.100000000000001" customHeight="1">
      <c r="A372" s="8"/>
      <c r="B372" s="13"/>
      <c r="C372" s="13"/>
      <c r="D372" s="13"/>
      <c r="E372" s="13"/>
      <c r="F372" s="20" t="s">
        <v>5</v>
      </c>
      <c r="G372" s="21" t="s">
        <v>5</v>
      </c>
      <c r="H372" s="13"/>
    </row>
    <row r="373" spans="1:8" ht="20.100000000000001" customHeight="1">
      <c r="A373" s="8"/>
      <c r="B373" s="22" t="s">
        <v>236</v>
      </c>
      <c r="C373" s="13"/>
      <c r="D373" s="13"/>
      <c r="E373" s="13"/>
      <c r="F373" s="14">
        <v>97200000</v>
      </c>
      <c r="G373" s="14">
        <v>304000000</v>
      </c>
      <c r="H373" s="13"/>
    </row>
    <row r="374" spans="1:8" ht="20.100000000000001" customHeight="1">
      <c r="A374" s="8"/>
      <c r="B374" s="22" t="s">
        <v>592</v>
      </c>
      <c r="C374" s="13"/>
      <c r="D374" s="13"/>
      <c r="E374" s="13"/>
      <c r="F374" s="14">
        <v>34500000</v>
      </c>
      <c r="G374" s="14">
        <v>34500000</v>
      </c>
      <c r="H374" s="13"/>
    </row>
    <row r="375" spans="1:8" ht="20.100000000000001" customHeight="1" thickBot="1">
      <c r="A375" s="8"/>
      <c r="B375" s="23" t="s">
        <v>105</v>
      </c>
      <c r="C375" s="13"/>
      <c r="D375" s="13"/>
      <c r="E375" s="13"/>
      <c r="F375" s="24">
        <f>F374+F373</f>
        <v>131700000</v>
      </c>
      <c r="G375" s="24">
        <f>G374+G373</f>
        <v>338500000</v>
      </c>
      <c r="H375" s="13"/>
    </row>
    <row r="376" spans="1:8" ht="20.100000000000001" customHeight="1" thickTop="1">
      <c r="A376" s="8"/>
      <c r="B376" s="13"/>
      <c r="C376" s="13"/>
      <c r="D376" s="13"/>
      <c r="E376" s="13"/>
      <c r="F376" s="14"/>
      <c r="G376" s="15"/>
      <c r="H376" s="13"/>
    </row>
    <row r="377" spans="1:8" ht="20.100000000000001" customHeight="1">
      <c r="A377" s="8"/>
      <c r="B377" s="13"/>
      <c r="C377" s="13"/>
      <c r="D377" s="13"/>
      <c r="E377" s="13"/>
      <c r="F377" s="183" t="s">
        <v>619</v>
      </c>
      <c r="G377" s="183"/>
      <c r="H377" s="183"/>
    </row>
    <row r="378" spans="1:8" s="1" customFormat="1" ht="20.100000000000001" customHeight="1">
      <c r="A378" s="8"/>
      <c r="B378" s="12" t="s">
        <v>237</v>
      </c>
      <c r="C378" s="23"/>
      <c r="D378" s="195" t="s">
        <v>257</v>
      </c>
      <c r="E378" s="195"/>
      <c r="F378" s="183" t="s">
        <v>240</v>
      </c>
      <c r="G378" s="183"/>
      <c r="H378" s="183"/>
    </row>
    <row r="379" spans="1:8" ht="20.100000000000001" customHeight="1">
      <c r="A379" s="8"/>
      <c r="B379" s="12" t="s">
        <v>238</v>
      </c>
      <c r="C379" s="13"/>
      <c r="D379" s="195" t="s">
        <v>239</v>
      </c>
      <c r="E379" s="195"/>
      <c r="F379" s="195" t="s">
        <v>241</v>
      </c>
      <c r="G379" s="195"/>
      <c r="H379" s="195"/>
    </row>
    <row r="380" spans="1:8" ht="20.100000000000001" customHeight="1">
      <c r="A380" s="8"/>
      <c r="B380" s="12"/>
      <c r="C380" s="13"/>
      <c r="D380" s="12"/>
      <c r="E380" s="13"/>
      <c r="F380" s="81"/>
      <c r="G380" s="15"/>
      <c r="H380" s="13"/>
    </row>
    <row r="381" spans="1:8" ht="20.100000000000001" customHeight="1">
      <c r="A381" s="8"/>
      <c r="B381" s="12"/>
      <c r="C381" s="13"/>
      <c r="D381" s="12"/>
      <c r="E381" s="13"/>
      <c r="F381" s="81"/>
      <c r="G381" s="15"/>
      <c r="H381" s="13"/>
    </row>
    <row r="382" spans="1:8" ht="20.100000000000001" customHeight="1">
      <c r="A382" s="8"/>
      <c r="B382" s="12"/>
      <c r="C382" s="13"/>
      <c r="D382" s="12"/>
      <c r="E382" s="13"/>
      <c r="F382" s="81"/>
      <c r="G382" s="15"/>
      <c r="H382" s="13"/>
    </row>
    <row r="383" spans="1:8" ht="20.100000000000001" customHeight="1">
      <c r="A383" s="8"/>
      <c r="B383" s="12"/>
      <c r="C383" s="13"/>
      <c r="D383" s="12"/>
      <c r="E383" s="13"/>
      <c r="F383" s="81"/>
      <c r="G383" s="15"/>
      <c r="H383" s="13"/>
    </row>
    <row r="384" spans="1:8" ht="20.100000000000001" customHeight="1">
      <c r="A384" s="8"/>
      <c r="B384" s="12"/>
      <c r="C384" s="13"/>
      <c r="D384" s="12"/>
      <c r="E384" s="13"/>
      <c r="F384" s="81"/>
      <c r="G384" s="15"/>
      <c r="H384" s="13"/>
    </row>
    <row r="385" spans="1:8" s="7" customFormat="1" ht="20.100000000000001" customHeight="1">
      <c r="A385" s="82"/>
      <c r="B385" s="80" t="s">
        <v>253</v>
      </c>
      <c r="C385" s="83"/>
      <c r="D385" s="195" t="s">
        <v>254</v>
      </c>
      <c r="E385" s="195"/>
      <c r="F385" s="183" t="s">
        <v>242</v>
      </c>
      <c r="G385" s="183"/>
      <c r="H385" s="183"/>
    </row>
  </sheetData>
  <mergeCells count="164">
    <mergeCell ref="A303:B303"/>
    <mergeCell ref="C296:D296"/>
    <mergeCell ref="E296:G296"/>
    <mergeCell ref="E297:F297"/>
    <mergeCell ref="G297:H297"/>
    <mergeCell ref="C297:D297"/>
    <mergeCell ref="A297:B298"/>
    <mergeCell ref="B194:C194"/>
    <mergeCell ref="A277:B277"/>
    <mergeCell ref="B112:H112"/>
    <mergeCell ref="B113:H113"/>
    <mergeCell ref="B196:C196"/>
    <mergeCell ref="B195:C195"/>
    <mergeCell ref="B168:C168"/>
    <mergeCell ref="B177:C177"/>
    <mergeCell ref="B184:C184"/>
    <mergeCell ref="B169:C169"/>
    <mergeCell ref="B171:C171"/>
    <mergeCell ref="B187:C187"/>
    <mergeCell ref="B190:C190"/>
    <mergeCell ref="B191:C191"/>
    <mergeCell ref="B183:C183"/>
    <mergeCell ref="B175:C175"/>
    <mergeCell ref="B178:C178"/>
    <mergeCell ref="B83:H83"/>
    <mergeCell ref="B100:H100"/>
    <mergeCell ref="B192:C192"/>
    <mergeCell ref="B179:C179"/>
    <mergeCell ref="B182:C182"/>
    <mergeCell ref="B166:C166"/>
    <mergeCell ref="B104:H104"/>
    <mergeCell ref="B108:H108"/>
    <mergeCell ref="B109:H109"/>
    <mergeCell ref="B173:C173"/>
    <mergeCell ref="B71:H71"/>
    <mergeCell ref="B94:H94"/>
    <mergeCell ref="B98:H98"/>
    <mergeCell ref="B99:H99"/>
    <mergeCell ref="B76:H76"/>
    <mergeCell ref="B77:H77"/>
    <mergeCell ref="B89:H89"/>
    <mergeCell ref="B90:H90"/>
    <mergeCell ref="B93:H93"/>
    <mergeCell ref="B91:H91"/>
    <mergeCell ref="B95:H95"/>
    <mergeCell ref="B165:C165"/>
    <mergeCell ref="B80:H80"/>
    <mergeCell ref="B96:H96"/>
    <mergeCell ref="B106:H106"/>
    <mergeCell ref="B69:H69"/>
    <mergeCell ref="B70:H70"/>
    <mergeCell ref="B73:H73"/>
    <mergeCell ref="B103:H103"/>
    <mergeCell ref="B111:H111"/>
    <mergeCell ref="B61:H61"/>
    <mergeCell ref="B43:H43"/>
    <mergeCell ref="B67:H67"/>
    <mergeCell ref="B186:C186"/>
    <mergeCell ref="B62:H62"/>
    <mergeCell ref="B92:H92"/>
    <mergeCell ref="B110:H110"/>
    <mergeCell ref="B102:H102"/>
    <mergeCell ref="B56:H56"/>
    <mergeCell ref="B172:C172"/>
    <mergeCell ref="B75:H75"/>
    <mergeCell ref="B74:H74"/>
    <mergeCell ref="B64:H64"/>
    <mergeCell ref="B65:H65"/>
    <mergeCell ref="B66:H66"/>
    <mergeCell ref="B174:C174"/>
    <mergeCell ref="B72:H72"/>
    <mergeCell ref="B87:H87"/>
    <mergeCell ref="B86:H86"/>
    <mergeCell ref="B84:H84"/>
    <mergeCell ref="B32:H32"/>
    <mergeCell ref="B41:H41"/>
    <mergeCell ref="B42:H42"/>
    <mergeCell ref="B35:H35"/>
    <mergeCell ref="B44:H44"/>
    <mergeCell ref="B68:H68"/>
    <mergeCell ref="B58:H58"/>
    <mergeCell ref="B55:H55"/>
    <mergeCell ref="B51:H51"/>
    <mergeCell ref="B63:H63"/>
    <mergeCell ref="A6:H6"/>
    <mergeCell ref="B30:H30"/>
    <mergeCell ref="B24:H24"/>
    <mergeCell ref="B36:H36"/>
    <mergeCell ref="B8:H8"/>
    <mergeCell ref="B45:H45"/>
    <mergeCell ref="B40:H40"/>
    <mergeCell ref="B9:H9"/>
    <mergeCell ref="B10:H10"/>
    <mergeCell ref="B11:H11"/>
    <mergeCell ref="F1:H1"/>
    <mergeCell ref="B21:H21"/>
    <mergeCell ref="B22:H22"/>
    <mergeCell ref="B20:H20"/>
    <mergeCell ref="B31:H31"/>
    <mergeCell ref="A7:H7"/>
    <mergeCell ref="A5:H5"/>
    <mergeCell ref="B16:H16"/>
    <mergeCell ref="B17:H17"/>
    <mergeCell ref="C1:E1"/>
    <mergeCell ref="B85:H85"/>
    <mergeCell ref="B46:H46"/>
    <mergeCell ref="B25:H25"/>
    <mergeCell ref="B33:H33"/>
    <mergeCell ref="B38:H38"/>
    <mergeCell ref="B29:H29"/>
    <mergeCell ref="B60:H60"/>
    <mergeCell ref="B50:H50"/>
    <mergeCell ref="B37:H37"/>
    <mergeCell ref="B34:H34"/>
    <mergeCell ref="B59:H59"/>
    <mergeCell ref="B53:H53"/>
    <mergeCell ref="B57:H57"/>
    <mergeCell ref="B54:H54"/>
    <mergeCell ref="B52:H52"/>
    <mergeCell ref="B23:H23"/>
    <mergeCell ref="B26:H26"/>
    <mergeCell ref="B27:H27"/>
    <mergeCell ref="B28:H28"/>
    <mergeCell ref="B39:H39"/>
    <mergeCell ref="F385:H385"/>
    <mergeCell ref="B114:H114"/>
    <mergeCell ref="B115:H115"/>
    <mergeCell ref="D379:E379"/>
    <mergeCell ref="D385:E385"/>
    <mergeCell ref="B193:C193"/>
    <mergeCell ref="B189:C189"/>
    <mergeCell ref="B188:C188"/>
    <mergeCell ref="B170:C170"/>
    <mergeCell ref="B167:C167"/>
    <mergeCell ref="F379:H379"/>
    <mergeCell ref="B18:H18"/>
    <mergeCell ref="B19:H19"/>
    <mergeCell ref="B81:H81"/>
    <mergeCell ref="B82:H82"/>
    <mergeCell ref="B97:H97"/>
    <mergeCell ref="B78:H78"/>
    <mergeCell ref="B79:H79"/>
    <mergeCell ref="B47:H47"/>
    <mergeCell ref="B48:H48"/>
    <mergeCell ref="G4:H4"/>
    <mergeCell ref="C4:F4"/>
    <mergeCell ref="C2:F2"/>
    <mergeCell ref="G2:H2"/>
    <mergeCell ref="B88:H88"/>
    <mergeCell ref="B12:H12"/>
    <mergeCell ref="B13:H13"/>
    <mergeCell ref="B14:H14"/>
    <mergeCell ref="B15:H15"/>
    <mergeCell ref="B49:H49"/>
    <mergeCell ref="D378:E378"/>
    <mergeCell ref="F377:H377"/>
    <mergeCell ref="F378:H378"/>
    <mergeCell ref="B101:H101"/>
    <mergeCell ref="B164:C164"/>
    <mergeCell ref="B176:C176"/>
    <mergeCell ref="B105:H105"/>
    <mergeCell ref="B107:H107"/>
    <mergeCell ref="B163:C163"/>
    <mergeCell ref="B185:C185"/>
  </mergeCells>
  <printOptions horizontalCentered="1"/>
  <pageMargins left="0" right="0" top="0.55000000000000004" bottom="0.55000000000000004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Bang can doi ke toan</vt:lpstr>
      <vt:lpstr>Bao cao KQKD</vt:lpstr>
      <vt:lpstr>Bao cao LLTT</vt:lpstr>
      <vt:lpstr>Thuyet minh BCTC </vt:lpstr>
      <vt:lpstr>'Thuyet minh BCTC '!Print_Titles</vt:lpstr>
    </vt:vector>
  </TitlesOfParts>
  <Company>Tel  042465685 hotline 0983986798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Hoangchauvtth</dc:creator>
  <cp:lastModifiedBy>CHINGHIA</cp:lastModifiedBy>
  <cp:lastPrinted>2013-07-17T07:41:27Z</cp:lastPrinted>
  <dcterms:created xsi:type="dcterms:W3CDTF">2010-03-30T09:07:40Z</dcterms:created>
  <dcterms:modified xsi:type="dcterms:W3CDTF">2014-01-20T07:22:10Z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74d6a53ae9764bcda0ade90b75d61598.psdsxs" Id="R77d5cc778112445b" /></Relationships>
</file>